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C:\Users\cpasq\Documents\Material CMP\Documentos\PAHO-OPS\PAHO 2024\Proyectos SPA 2024\06 PAHO Projects_SPA_Oct_Nov2024\240240 Herram SMART\"/>
    </mc:Choice>
  </mc:AlternateContent>
  <xr:revisionPtr revIDLastSave="0" documentId="13_ncr:1_{9696ADF7-1FEB-4747-8FD3-15B8C5779DBD}" xr6:coauthVersionLast="47" xr6:coauthVersionMax="47" xr10:uidLastSave="{00000000-0000-0000-0000-000000000000}"/>
  <bookViews>
    <workbookView xWindow="-108" yWindow="-108" windowWidth="23256" windowHeight="12456" tabRatio="668" xr2:uid="{00000000-000D-0000-FFFF-FFFF00000000}"/>
  </bookViews>
  <sheets>
    <sheet name="Portada" sheetId="10" r:id="rId1"/>
    <sheet name="Formulario" sheetId="7" r:id="rId2"/>
    <sheet name="Resultados" sheetId="8" r:id="rId3"/>
    <sheet name="Para impresión y validación" sheetId="11" state="hidden" r:id="rId4"/>
  </sheets>
  <definedNames>
    <definedName name="_xlnm.Print_Titles" localSheetId="3">'Para impresión y validación'!$1:$10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1" i="8" l="1"/>
  <c r="B80" i="8"/>
  <c r="I54" i="8"/>
  <c r="I53" i="8"/>
  <c r="I52" i="8"/>
  <c r="I51" i="8"/>
  <c r="I50" i="8"/>
  <c r="I49" i="8"/>
  <c r="I48" i="8"/>
  <c r="I47" i="8"/>
  <c r="I46" i="8"/>
  <c r="B115" i="8"/>
  <c r="B113" i="8"/>
  <c r="B111" i="8"/>
  <c r="B110" i="8"/>
  <c r="B108" i="8"/>
  <c r="B107" i="8"/>
  <c r="B106" i="8"/>
  <c r="B105" i="8"/>
  <c r="B104" i="8"/>
  <c r="B102" i="8"/>
  <c r="B101" i="8"/>
  <c r="B100" i="8"/>
  <c r="B99" i="8"/>
  <c r="B97" i="8"/>
  <c r="B96" i="8"/>
  <c r="B95" i="8"/>
  <c r="B93" i="8"/>
  <c r="B92" i="8"/>
  <c r="B91" i="8"/>
  <c r="B90" i="8"/>
  <c r="B89" i="8"/>
  <c r="B88" i="8"/>
  <c r="B86" i="8"/>
  <c r="B85" i="8"/>
  <c r="B84" i="8"/>
  <c r="B83" i="8"/>
  <c r="B79" i="8"/>
  <c r="G11" i="7"/>
  <c r="H11" i="7"/>
  <c r="G12" i="7"/>
  <c r="H12" i="7"/>
  <c r="G13" i="7"/>
  <c r="H13" i="7"/>
  <c r="G14" i="7"/>
  <c r="H14" i="7"/>
  <c r="G15" i="7"/>
  <c r="H15" i="7"/>
  <c r="G16" i="7"/>
  <c r="H16" i="7"/>
  <c r="G17" i="7"/>
  <c r="H17" i="7"/>
  <c r="G18" i="7"/>
  <c r="H18" i="7"/>
  <c r="G19" i="7"/>
  <c r="H19" i="7"/>
  <c r="G20" i="7"/>
  <c r="H20" i="7"/>
  <c r="G21" i="7"/>
  <c r="H21" i="7"/>
  <c r="G22" i="7"/>
  <c r="H22" i="7"/>
  <c r="G23" i="7"/>
  <c r="H23" i="7"/>
  <c r="G24" i="7"/>
  <c r="H24" i="7"/>
  <c r="G25" i="7"/>
  <c r="H25" i="7"/>
  <c r="G26" i="7"/>
  <c r="H26" i="7"/>
  <c r="G27" i="7"/>
  <c r="H27" i="7"/>
  <c r="G28" i="7"/>
  <c r="H28" i="7"/>
  <c r="G29" i="7"/>
  <c r="H29" i="7"/>
  <c r="G30" i="7"/>
  <c r="H30" i="7"/>
  <c r="G31" i="7"/>
  <c r="H31" i="7"/>
  <c r="G32" i="7"/>
  <c r="H32" i="7"/>
  <c r="G33" i="7"/>
  <c r="H33" i="7"/>
  <c r="G34" i="7"/>
  <c r="H34" i="7"/>
  <c r="G35" i="7"/>
  <c r="H35" i="7"/>
  <c r="G36" i="7"/>
  <c r="H36" i="7"/>
  <c r="G37" i="7"/>
  <c r="H37" i="7"/>
  <c r="G38" i="7"/>
  <c r="H38" i="7"/>
  <c r="G39" i="7"/>
  <c r="H39" i="7"/>
  <c r="G40" i="7"/>
  <c r="H40" i="7"/>
  <c r="G41" i="7"/>
  <c r="H41" i="7"/>
  <c r="G42" i="7"/>
  <c r="H42" i="7"/>
  <c r="G43" i="7"/>
  <c r="H43" i="7"/>
  <c r="G44" i="7"/>
  <c r="H44" i="7"/>
  <c r="G45" i="7"/>
  <c r="H45" i="7"/>
  <c r="G46" i="7"/>
  <c r="H46" i="7"/>
  <c r="G47" i="7"/>
  <c r="H47" i="7"/>
  <c r="G48" i="7"/>
  <c r="H48" i="7"/>
  <c r="G49" i="7"/>
  <c r="H49" i="7"/>
  <c r="G50" i="7"/>
  <c r="H50" i="7"/>
  <c r="G51" i="7"/>
  <c r="H51" i="7"/>
  <c r="G52" i="7"/>
  <c r="H52" i="7"/>
  <c r="G53" i="7"/>
  <c r="H53" i="7"/>
  <c r="G54" i="7"/>
  <c r="H54" i="7"/>
  <c r="G55" i="7"/>
  <c r="H55" i="7"/>
  <c r="G56" i="7"/>
  <c r="H56" i="7"/>
  <c r="G57" i="7"/>
  <c r="H57" i="7"/>
  <c r="G58" i="7"/>
  <c r="H58" i="7"/>
  <c r="G59" i="7"/>
  <c r="H59" i="7"/>
  <c r="G60" i="7"/>
  <c r="H60" i="7"/>
  <c r="G61" i="7"/>
  <c r="H61" i="7"/>
  <c r="G62" i="7"/>
  <c r="H62" i="7"/>
  <c r="G63" i="7"/>
  <c r="H63" i="7"/>
  <c r="G64" i="7"/>
  <c r="H64" i="7"/>
  <c r="G65" i="7"/>
  <c r="H65" i="7"/>
  <c r="G66" i="7"/>
  <c r="H66" i="7"/>
  <c r="G67" i="7"/>
  <c r="H67" i="7"/>
  <c r="G68" i="7"/>
  <c r="H68" i="7"/>
  <c r="G69" i="7"/>
  <c r="H69" i="7"/>
  <c r="G70" i="7"/>
  <c r="H70" i="7"/>
  <c r="G71" i="7"/>
  <c r="H71" i="7"/>
  <c r="G72" i="7"/>
  <c r="H72" i="7"/>
  <c r="G73" i="7"/>
  <c r="H73" i="7"/>
  <c r="G74" i="7"/>
  <c r="H74" i="7"/>
  <c r="G75" i="7"/>
  <c r="H75" i="7"/>
  <c r="G76" i="7"/>
  <c r="H76" i="7"/>
  <c r="G77" i="7"/>
  <c r="H77" i="7"/>
  <c r="G78" i="7"/>
  <c r="H78" i="7"/>
  <c r="G79" i="7"/>
  <c r="H79" i="7"/>
  <c r="G80" i="7"/>
  <c r="H80" i="7"/>
  <c r="G81" i="7"/>
  <c r="H81" i="7"/>
  <c r="G82" i="7"/>
  <c r="H82" i="7"/>
  <c r="G83" i="7"/>
  <c r="H83" i="7"/>
  <c r="G84" i="7"/>
  <c r="H84" i="7"/>
  <c r="G85" i="7"/>
  <c r="H85" i="7"/>
  <c r="G86" i="7"/>
  <c r="H86" i="7"/>
  <c r="G87" i="7"/>
  <c r="H87" i="7"/>
  <c r="G88" i="7"/>
  <c r="H88" i="7"/>
  <c r="G89" i="7"/>
  <c r="H89" i="7"/>
  <c r="G90" i="7"/>
  <c r="H90" i="7"/>
  <c r="G91" i="7"/>
  <c r="H91" i="7"/>
  <c r="G92" i="7"/>
  <c r="H92" i="7"/>
  <c r="G93" i="7"/>
  <c r="H93" i="7"/>
  <c r="G94" i="7"/>
  <c r="H94" i="7"/>
  <c r="G95" i="7"/>
  <c r="H95" i="7"/>
  <c r="G96" i="7"/>
  <c r="H96" i="7"/>
  <c r="G97" i="7"/>
  <c r="H97" i="7"/>
  <c r="G98" i="7"/>
  <c r="H98" i="7"/>
  <c r="G99" i="7"/>
  <c r="H99" i="7"/>
  <c r="H10" i="7"/>
  <c r="G10" i="7"/>
  <c r="K49" i="8" l="1"/>
  <c r="G49" i="8"/>
  <c r="G50" i="8"/>
  <c r="K50" i="8"/>
  <c r="K52" i="8"/>
  <c r="G54" i="8"/>
  <c r="G52" i="8"/>
  <c r="K53" i="8"/>
  <c r="G53" i="8"/>
  <c r="K54" i="8"/>
  <c r="K48" i="8"/>
  <c r="G48" i="8"/>
  <c r="K51" i="8"/>
  <c r="G51" i="8"/>
  <c r="N13" i="8"/>
  <c r="G47" i="8"/>
  <c r="K47" i="8"/>
  <c r="K46" i="8"/>
  <c r="G46" i="8"/>
  <c r="L9" i="8"/>
  <c r="E9" i="8"/>
  <c r="M53" i="8" l="1"/>
  <c r="M49" i="8"/>
  <c r="M50" i="8"/>
  <c r="M52" i="8"/>
  <c r="M54" i="8"/>
  <c r="M51" i="8"/>
  <c r="M48" i="8"/>
  <c r="M47" i="8"/>
  <c r="N14" i="8"/>
  <c r="N15" i="8" s="1"/>
  <c r="M46" i="8"/>
  <c r="N12" i="8"/>
  <c r="E8" i="8"/>
  <c r="F100" i="7" l="1"/>
  <c r="F124" i="8"/>
  <c r="H124" i="8" s="1"/>
  <c r="J124" i="8" s="1"/>
  <c r="F123" i="8" l="1"/>
  <c r="H123" i="8" s="1"/>
  <c r="J123" i="8" s="1"/>
  <c r="F122" i="8"/>
  <c r="H122" i="8" s="1"/>
  <c r="J122" i="8" s="1"/>
  <c r="G100" i="7"/>
  <c r="H100" i="7"/>
  <c r="N16" i="8" l="1"/>
  <c r="B12" i="8" l="1"/>
  <c r="B36" i="8" s="1"/>
  <c r="J17" i="8"/>
</calcChain>
</file>

<file path=xl/sharedStrings.xml><?xml version="1.0" encoding="utf-8"?>
<sst xmlns="http://schemas.openxmlformats.org/spreadsheetml/2006/main" count="392" uniqueCount="289">
  <si>
    <t>Preguntas</t>
  </si>
  <si>
    <t>Categorías</t>
  </si>
  <si>
    <t>#</t>
  </si>
  <si>
    <t>Respuesta</t>
  </si>
  <si>
    <t>SÍ</t>
  </si>
  <si>
    <t>NO</t>
  </si>
  <si>
    <t>Ponderación de la pregunta</t>
  </si>
  <si>
    <t>Puntuación obtenida</t>
  </si>
  <si>
    <t>Contribución al total de puntos</t>
  </si>
  <si>
    <t>INSTRUCCIONES:</t>
  </si>
  <si>
    <t>OBJETIVO</t>
  </si>
  <si>
    <t>ALCANCE</t>
  </si>
  <si>
    <t>2. Agua</t>
  </si>
  <si>
    <t>2.1 Planificación de gestión integral del uso eficiente del agua</t>
  </si>
  <si>
    <t>2.2 Eficiencia en el uso del agua</t>
  </si>
  <si>
    <t>2.3 Aguas residuales</t>
  </si>
  <si>
    <t>3. Energía</t>
  </si>
  <si>
    <t>2.4 Mantenimiento</t>
  </si>
  <si>
    <t>3.2 Energía renovable</t>
  </si>
  <si>
    <t>3.3 Eficiencia energética</t>
  </si>
  <si>
    <t>3.4 Fuentes naturales de energía</t>
  </si>
  <si>
    <t xml:space="preserve">3.5 Uso de la energía </t>
  </si>
  <si>
    <t>3.6 Mantenimiento</t>
  </si>
  <si>
    <t>4. Gases de efecto invernadero</t>
  </si>
  <si>
    <t>4.1 Huella de carbono</t>
  </si>
  <si>
    <t>4.2 Gases anestésicos</t>
  </si>
  <si>
    <t>5. Gestión de productos farmacéuticos y peligrosos</t>
  </si>
  <si>
    <t>5.1 Eliminación del mercurio</t>
  </si>
  <si>
    <t>5.2 Minimización de productos farmacéuticos y peligrosos</t>
  </si>
  <si>
    <t>5.3 Almacenamiento de materiales peligrosos</t>
  </si>
  <si>
    <t>5.4 Uso de materiales peligrosos</t>
  </si>
  <si>
    <t>3.1 Planificación de gestión integral del uso eficiente de la energía</t>
  </si>
  <si>
    <t>1. Gobernanza</t>
  </si>
  <si>
    <t>7. Gestión de otros productos</t>
  </si>
  <si>
    <t>6.1 Normativa</t>
  </si>
  <si>
    <t>6.2 Residuos comunes o no peligrosos</t>
  </si>
  <si>
    <t>6.3 Residuos biológicos (infecciosos, punzocortantes y anatómicos)</t>
  </si>
  <si>
    <t>6.4 Residuos peligrosos (farmacéuticos, citotóxicos, químicos y radiactivos)</t>
  </si>
  <si>
    <t>6.5 Reducción, reutilización y reciclaje</t>
  </si>
  <si>
    <t>7.1 Ropa hospitalaria</t>
  </si>
  <si>
    <t>Aplicación de la lista verde en hospitales de baja y mediana complejidad en los países de América del Sur y Centroamérica.</t>
  </si>
  <si>
    <t>7.2 Alimentos</t>
  </si>
  <si>
    <t>8. Transporte</t>
  </si>
  <si>
    <t>9. Flora y fauna</t>
  </si>
  <si>
    <t>8.1 Reducción de emisiones</t>
  </si>
  <si>
    <t xml:space="preserve">1.1 Dirección </t>
  </si>
  <si>
    <t>1.2 Sistemas</t>
  </si>
  <si>
    <t>1.3 Financiamiento</t>
  </si>
  <si>
    <t>9.1 Flora y fauna</t>
  </si>
  <si>
    <t>N/A</t>
  </si>
  <si>
    <t>4.3 Refrigerantes</t>
  </si>
  <si>
    <t>TOTAL</t>
  </si>
  <si>
    <t>Puntos obtenidos</t>
  </si>
  <si>
    <t>Máximo de puntos alcanzables</t>
  </si>
  <si>
    <t>Resultados de la evaluación por categorías</t>
  </si>
  <si>
    <t xml:space="preserve">Total máximo de puntos alcanzables </t>
  </si>
  <si>
    <t>Resultado global de la evaluación</t>
  </si>
  <si>
    <t>Total mínimo de puntos necesarios para la certificación (Mínimo = 70%)</t>
  </si>
  <si>
    <t xml:space="preserve">Puntaje final obtenido = Total real de puntos obtenidos / Total máximo de puntos </t>
  </si>
  <si>
    <t xml:space="preserve">Total de puntos obtenidos  </t>
  </si>
  <si>
    <t>SISTEMA PARA REGISTRO DE EVALUACIÓN</t>
  </si>
  <si>
    <t>NOMBRE DEL EVALUADOR:</t>
  </si>
  <si>
    <t>FECHA DE EVALUACIÓN:</t>
  </si>
  <si>
    <t xml:space="preserve">LISTA DE CHEQUEO VERDE </t>
  </si>
  <si>
    <r>
      <t xml:space="preserve">¿El </t>
    </r>
    <r>
      <rPr>
        <b/>
        <sz val="11"/>
        <rFont val="Arial"/>
        <family val="2"/>
      </rPr>
      <t>resultado de la Evaluación Estratégica de Riesgo de Desastres</t>
    </r>
    <r>
      <rPr>
        <sz val="11"/>
        <rFont val="Arial"/>
        <family val="2"/>
      </rPr>
      <t xml:space="preserve">, incluido el análisis de amenazas derivadas del cambio climático, </t>
    </r>
    <r>
      <rPr>
        <b/>
        <sz val="11"/>
        <rFont val="Arial"/>
        <family val="2"/>
      </rPr>
      <t>ha sido incorporado en el Plan de Respuesta del Hospital</t>
    </r>
    <r>
      <rPr>
        <sz val="11"/>
        <rFont val="Arial"/>
        <family val="2"/>
      </rPr>
      <t xml:space="preserve">? </t>
    </r>
  </si>
  <si>
    <r>
      <t xml:space="preserve">¿El </t>
    </r>
    <r>
      <rPr>
        <b/>
        <sz val="11"/>
        <rFont val="Arial"/>
        <family val="2"/>
      </rPr>
      <t>resultado de la Evaluación Estratégica de Riesgo de Desastres</t>
    </r>
    <r>
      <rPr>
        <sz val="11"/>
        <rFont val="Arial"/>
        <family val="2"/>
      </rPr>
      <t xml:space="preserve">, incluido el análisis de amenazas derivadas del cambio climático, </t>
    </r>
    <r>
      <rPr>
        <b/>
        <sz val="11"/>
        <rFont val="Arial"/>
        <family val="2"/>
      </rPr>
      <t>ha sido incorporado en el Plan de Recuperación del Hospital</t>
    </r>
    <r>
      <rPr>
        <sz val="11"/>
        <rFont val="Arial"/>
        <family val="2"/>
      </rPr>
      <t xml:space="preserve">? </t>
    </r>
  </si>
  <si>
    <r>
      <t xml:space="preserve">¿Inspecciona y corrige las </t>
    </r>
    <r>
      <rPr>
        <b/>
        <sz val="11"/>
        <rFont val="Arial"/>
        <family val="2"/>
      </rPr>
      <t xml:space="preserve">infiltraciones o fugas de aire en puertas y ventanas para evitar el desperdicio de energía </t>
    </r>
    <r>
      <rPr>
        <sz val="11"/>
        <rFont val="Arial"/>
        <family val="2"/>
      </rPr>
      <t>durante el funcionamiento de aires acondicionados, ventiladores y calefactores?</t>
    </r>
  </si>
  <si>
    <r>
      <t xml:space="preserve">¿Cuenta con un </t>
    </r>
    <r>
      <rPr>
        <b/>
        <sz val="11"/>
        <rFont val="Arial"/>
        <family val="2"/>
      </rPr>
      <t>programa de mantenimiento preventivo</t>
    </r>
    <r>
      <rPr>
        <sz val="11"/>
        <rFont val="Arial"/>
        <family val="2"/>
      </rPr>
      <t xml:space="preserve"> (incluida la sustitución por equipos de bajo consumo), de todos los equipos conectados a la instalación eléctrica?</t>
    </r>
  </si>
  <si>
    <r>
      <t>¿Se cuenta con un</t>
    </r>
    <r>
      <rPr>
        <b/>
        <sz val="11"/>
        <rFont val="Arial"/>
        <family val="2"/>
      </rPr>
      <t xml:space="preserve"> plan, procedimiento operativo o estrategia para reducir el uso de gases anestésicos</t>
    </r>
    <r>
      <rPr>
        <sz val="11"/>
        <rFont val="Arial"/>
        <family val="2"/>
      </rPr>
      <t xml:space="preserve"> (por ejemplo: desflurano, isoflurano u óxido nitroso) y usar anestesia local o anestesia intravenosa total cuando sea posible?</t>
    </r>
  </si>
  <si>
    <r>
      <t xml:space="preserve">¿El hospital cuenta con </t>
    </r>
    <r>
      <rPr>
        <b/>
        <sz val="11"/>
        <rFont val="Arial"/>
        <family val="2"/>
      </rPr>
      <t xml:space="preserve">estrategias para minimizar la utilización de agentes químicos de limpieza </t>
    </r>
    <r>
      <rPr>
        <sz val="11"/>
        <rFont val="Arial"/>
        <family val="2"/>
      </rPr>
      <t>que puedan contaminar el ambiente (por ejemplo: solventes, desinfectantes con alto contenido de óxido de etilenglicol, etc.), por opciones más seguras y eficientes, según el área que lo requiera?</t>
    </r>
  </si>
  <si>
    <r>
      <t xml:space="preserve">¿Ha migrado el hospital (o está en proceso de migración) a sistemas de </t>
    </r>
    <r>
      <rPr>
        <b/>
        <sz val="11"/>
        <rFont val="Arial"/>
        <family val="2"/>
      </rPr>
      <t>radiología digital</t>
    </r>
    <r>
      <rPr>
        <sz val="11"/>
        <rFont val="Arial"/>
        <family val="2"/>
      </rPr>
      <t xml:space="preserve"> para eliminar el proceso de revelado de placas?</t>
    </r>
  </si>
  <si>
    <r>
      <t>6. Gestión de residuos sólidos</t>
    </r>
    <r>
      <rPr>
        <b/>
        <sz val="11"/>
        <rFont val="Arial"/>
        <family val="2"/>
      </rPr>
      <t xml:space="preserve"> y líquidos (peligrosos y no peligrosos)</t>
    </r>
  </si>
  <si>
    <r>
      <t>¿Cuenta con planes de</t>
    </r>
    <r>
      <rPr>
        <b/>
        <sz val="11"/>
        <rFont val="Arial"/>
        <family val="2"/>
      </rPr>
      <t xml:space="preserve"> contingencia para el manejo de residuos</t>
    </r>
    <r>
      <rPr>
        <sz val="11"/>
        <rFont val="Arial"/>
        <family val="2"/>
      </rPr>
      <t xml:space="preserve"> comunes, peligrosos y biológicos, durante y después de emergencias por diversos orígenes (incluyendo climáticas)?</t>
    </r>
  </si>
  <si>
    <r>
      <t xml:space="preserve">¿Existen procedimientos establecidos que incluyen la </t>
    </r>
    <r>
      <rPr>
        <b/>
        <sz val="11"/>
        <rFont val="Arial"/>
        <family val="2"/>
      </rPr>
      <t>señalización para separar los residuos peligrosos</t>
    </r>
    <r>
      <rPr>
        <sz val="11"/>
        <rFont val="Arial"/>
        <family val="2"/>
      </rPr>
      <t xml:space="preserve">, y se pone en marcha? </t>
    </r>
  </si>
  <si>
    <r>
      <t xml:space="preserve">¿El hospital </t>
    </r>
    <r>
      <rPr>
        <b/>
        <sz val="11"/>
        <rFont val="Arial"/>
        <family val="2"/>
      </rPr>
      <t xml:space="preserve">promueve el uso de transportes bajo en emisiones </t>
    </r>
    <r>
      <rPr>
        <sz val="11"/>
        <rFont val="Arial"/>
        <family val="2"/>
      </rPr>
      <t xml:space="preserve">(por ejemplo: bicicleta, caminata, patinetas eléctricas, transporte público eléctrico y otros medios de transporte no contaminante), </t>
    </r>
    <r>
      <rPr>
        <b/>
        <sz val="11"/>
        <rFont val="Arial"/>
        <family val="2"/>
      </rPr>
      <t>transporte público o el uso compartido de vehículos,</t>
    </r>
    <r>
      <rPr>
        <sz val="11"/>
        <rFont val="Arial"/>
        <family val="2"/>
      </rPr>
      <t xml:space="preserve"> y </t>
    </r>
    <r>
      <rPr>
        <b/>
        <sz val="11"/>
        <rFont val="Arial"/>
        <family val="2"/>
      </rPr>
      <t>cuenta con la infraestructura</t>
    </r>
    <r>
      <rPr>
        <sz val="11"/>
        <rFont val="Arial"/>
        <family val="2"/>
      </rPr>
      <t xml:space="preserve"> para su implementación (por ejemplo: estacionamiento seguro de bicicletas, áreas de carga para vehículos eléctricos, etc.)?</t>
    </r>
  </si>
  <si>
    <t>Total máximo basado en las preguntas aplicables</t>
  </si>
  <si>
    <t>Método de verificación</t>
  </si>
  <si>
    <r>
      <t xml:space="preserve">¿Tiene </t>
    </r>
    <r>
      <rPr>
        <b/>
        <sz val="11"/>
        <rFont val="Arial"/>
        <family val="2"/>
      </rPr>
      <t>sistemas de captación y reúso de aguas grises</t>
    </r>
    <r>
      <rPr>
        <sz val="11"/>
        <rFont val="Arial"/>
        <family val="2"/>
      </rPr>
      <t xml:space="preserve"> provenientes de lavamanos o duchas, para limpieza de exteriores o de vehículos?</t>
    </r>
  </si>
  <si>
    <t xml:space="preserve">Mantener (M), Cambiar (C) o Remover (R) </t>
  </si>
  <si>
    <t>Detalle</t>
  </si>
  <si>
    <t>Subcategorías</t>
  </si>
  <si>
    <t>HOSPITALES INTELIGENTES</t>
  </si>
  <si>
    <t>Validación</t>
  </si>
  <si>
    <r>
      <t xml:space="preserve">¿Cuenta con un </t>
    </r>
    <r>
      <rPr>
        <b/>
        <sz val="11"/>
        <rFont val="Arial"/>
        <family val="2"/>
      </rPr>
      <t xml:space="preserve">programa permanente de mantenimiento preventivo </t>
    </r>
    <r>
      <rPr>
        <sz val="11"/>
        <rFont val="Arial"/>
        <family val="2"/>
      </rPr>
      <t>(incluida la sustitución por equipos o accesorios de bajo consumo), de la red hídrica del hospital, que contenga planos actualizados, bitácoras y plan de mantenimiento?</t>
    </r>
  </si>
  <si>
    <r>
      <t xml:space="preserve">¿Se </t>
    </r>
    <r>
      <rPr>
        <b/>
        <sz val="11"/>
        <rFont val="Arial"/>
        <family val="2"/>
      </rPr>
      <t xml:space="preserve">sensibiliza al personal sobre la importancia de la gestión de residuos </t>
    </r>
    <r>
      <rPr>
        <sz val="11"/>
        <rFont val="Arial"/>
        <family val="2"/>
      </rPr>
      <t xml:space="preserve">(incluido el procedimiento para segregación, manipulación y almacenamiento, recolección y transporte para la disposición final de residuos)? </t>
    </r>
  </si>
  <si>
    <t>CIUDAD Y PAÍS:</t>
  </si>
  <si>
    <t>INFORME DE RESULTADOS DE LA EVALUACIÓN</t>
  </si>
  <si>
    <t>Recomendación general</t>
  </si>
  <si>
    <t xml:space="preserve">Componentes sostenibles clave </t>
  </si>
  <si>
    <t>Categoría</t>
  </si>
  <si>
    <t>Puntaje alcanzable</t>
  </si>
  <si>
    <t>Puntaje obtenido</t>
  </si>
  <si>
    <t>Porcentaje obtenido</t>
  </si>
  <si>
    <t>Restante</t>
  </si>
  <si>
    <t>menos de 70</t>
  </si>
  <si>
    <t>mas de 70</t>
  </si>
  <si>
    <t xml:space="preserve">El hospital cuenta con esfuerzos sostenibles necesarios para cumplir con el componente verde. Sin embargo, se recomienda que el establecimiento realice una evaluación anual del estado y los resultados de las implementaciones sostenibles. Además, se recomienda continuar implementando esfuerzos sostenibles para poder percibir mejores resultados, mayor sostenibilidad y ahorros en costos operativos. </t>
  </si>
  <si>
    <t>El hospital no cumple con el componente verde. Se recomienda un enfoque en la implementación de componentes sostenibles clave, como punto de partida para que el hospital pueda ser verde a futuro.</t>
  </si>
  <si>
    <r>
      <t xml:space="preserve">¿El hospital ha realizado una </t>
    </r>
    <r>
      <rPr>
        <b/>
        <sz val="11"/>
        <rFont val="Arial"/>
        <family val="2"/>
      </rPr>
      <t>Evaluación Estratégica de Riesgo de Desastres que incluya el análisis de amenazas derivadas del cambio climático?</t>
    </r>
    <r>
      <rPr>
        <sz val="11"/>
        <rFont val="Arial"/>
        <family val="2"/>
      </rPr>
      <t xml:space="preserve"> Por ejemplo: olas de calor, inundaciones, sequías, frentes fríos, tormentas y otros eventos climáticos extremos más frecuentes y más severos.</t>
    </r>
  </si>
  <si>
    <r>
      <t xml:space="preserve">¿El hospital asigna un </t>
    </r>
    <r>
      <rPr>
        <b/>
        <sz val="11"/>
        <rFont val="Arial"/>
        <family val="2"/>
      </rPr>
      <t>presupuesto para la implementación del plan de gestión ambiental que permita ejecutar intervenciones sostenibles</t>
    </r>
    <r>
      <rPr>
        <sz val="11"/>
        <rFont val="Arial"/>
        <family val="2"/>
      </rPr>
      <t xml:space="preserve"> para mitigación del impacto ambiental?</t>
    </r>
  </si>
  <si>
    <r>
      <t xml:space="preserve">¿El hospital incluye en el </t>
    </r>
    <r>
      <rPr>
        <b/>
        <sz val="11"/>
        <rFont val="Arial"/>
        <family val="2"/>
      </rPr>
      <t>plan de gestión ambiental, el uso eficiente del agua</t>
    </r>
    <r>
      <rPr>
        <sz val="11"/>
        <rFont val="Arial"/>
        <family val="2"/>
      </rPr>
      <t xml:space="preserve"> que abarca las condiciones existentes de uso, las metas de reducción y las acciones específicas por áreas o servicios para alcanzar esas metas, y lo reporta mediante un informe anual?</t>
    </r>
  </si>
  <si>
    <r>
      <t xml:space="preserve">¿Se </t>
    </r>
    <r>
      <rPr>
        <b/>
        <sz val="11"/>
        <rFont val="Arial"/>
        <family val="2"/>
      </rPr>
      <t>monitorea y analiza el consumo mensual de agua</t>
    </r>
    <r>
      <rPr>
        <sz val="11"/>
        <rFont val="Arial"/>
        <family val="2"/>
      </rPr>
      <t xml:space="preserve"> para detectar variaciones en el consumo y ejecutar intervenciones oportunas?</t>
    </r>
  </si>
  <si>
    <r>
      <t xml:space="preserve">¿El hospital </t>
    </r>
    <r>
      <rPr>
        <b/>
        <sz val="11"/>
        <rFont val="Arial"/>
        <family val="2"/>
      </rPr>
      <t>recicla el condensado del vapor</t>
    </r>
    <r>
      <rPr>
        <sz val="11"/>
        <rFont val="Arial"/>
        <family val="2"/>
      </rPr>
      <t xml:space="preserve"> de las torres de enfriamiento, en caso de tenerlas?</t>
    </r>
  </si>
  <si>
    <r>
      <t>¿Se usa el</t>
    </r>
    <r>
      <rPr>
        <b/>
        <sz val="11"/>
        <rFont val="Arial"/>
        <family val="2"/>
      </rPr>
      <t xml:space="preserve"> agua tratada y recuperada</t>
    </r>
    <r>
      <rPr>
        <sz val="11"/>
        <rFont val="Arial"/>
        <family val="2"/>
      </rPr>
      <t>? Por ejemplo: para descarga de inodoros, riego de áreas verdes, limpieza de exteriores o de vehículos, etc.</t>
    </r>
  </si>
  <si>
    <r>
      <t xml:space="preserve">¿Se </t>
    </r>
    <r>
      <rPr>
        <b/>
        <sz val="11"/>
        <rFont val="Arial"/>
        <family val="2"/>
      </rPr>
      <t>sensibiliza</t>
    </r>
    <r>
      <rPr>
        <sz val="11"/>
        <rFont val="Arial"/>
        <family val="2"/>
      </rPr>
      <t xml:space="preserve"> a los funcionarios, personal, pacientes y visitantes del hospital, sobre el </t>
    </r>
    <r>
      <rPr>
        <b/>
        <sz val="11"/>
        <rFont val="Arial"/>
        <family val="2"/>
      </rPr>
      <t>uso eficiente de la energía</t>
    </r>
    <r>
      <rPr>
        <sz val="11"/>
        <rFont val="Arial"/>
        <family val="2"/>
      </rPr>
      <t>?</t>
    </r>
  </si>
  <si>
    <r>
      <t xml:space="preserve">¿Se </t>
    </r>
    <r>
      <rPr>
        <b/>
        <sz val="11"/>
        <rFont val="Arial"/>
        <family val="2"/>
      </rPr>
      <t xml:space="preserve">monitorea y analiza el consumo mensual de energía </t>
    </r>
    <r>
      <rPr>
        <sz val="11"/>
        <rFont val="Arial"/>
        <family val="2"/>
      </rPr>
      <t>para detectar variaciones en el consumo y ejecutar intervenciones oportunas?</t>
    </r>
  </si>
  <si>
    <r>
      <t>¿Se usa</t>
    </r>
    <r>
      <rPr>
        <b/>
        <sz val="11"/>
        <rFont val="Arial"/>
        <family val="2"/>
      </rPr>
      <t xml:space="preserve"> al menos una fuente de energía renovable, aislada de la red eléctrica nacional, </t>
    </r>
    <r>
      <rPr>
        <sz val="11"/>
        <rFont val="Arial"/>
        <family val="2"/>
      </rPr>
      <t>según lo permitan las condiciones del hospital? (Esto puede depender de la disponibilidad de espacio y seguridad estructural de pisos, paredes y techos, ubicación geográfica, circunstancias meteorológicas, políticas e incentivos energéticos nacionales, etc.)</t>
    </r>
  </si>
  <si>
    <r>
      <t xml:space="preserve">¿Se utilizan </t>
    </r>
    <r>
      <rPr>
        <b/>
        <sz val="11"/>
        <rFont val="Arial"/>
        <family val="2"/>
      </rPr>
      <t>calentadores solares de agua</t>
    </r>
    <r>
      <rPr>
        <sz val="11"/>
        <rFont val="Arial"/>
        <family val="2"/>
      </rPr>
      <t xml:space="preserve"> para suplir de agua caliente al hospital?</t>
    </r>
  </si>
  <si>
    <r>
      <t xml:space="preserve">¿Se </t>
    </r>
    <r>
      <rPr>
        <b/>
        <sz val="11"/>
        <rFont val="Arial"/>
        <family val="2"/>
      </rPr>
      <t>cuantifica anualmente la huella de carbono del hospital</t>
    </r>
    <r>
      <rPr>
        <sz val="11"/>
        <rFont val="Arial"/>
        <family val="2"/>
      </rPr>
      <t>, como parte de la política sostenible, para planificar e implementar metas de reducción?</t>
    </r>
  </si>
  <si>
    <r>
      <t xml:space="preserve">¿Cuenta con </t>
    </r>
    <r>
      <rPr>
        <b/>
        <sz val="11"/>
        <rFont val="Arial"/>
        <family val="2"/>
      </rPr>
      <t>estrategias para capturar los gases anestésicos</t>
    </r>
    <r>
      <rPr>
        <sz val="11"/>
        <rFont val="Arial"/>
        <family val="2"/>
      </rPr>
      <t xml:space="preserve"> usados en la sala de operaciones o reciclar su uso? Por ejemplo: uso de máquinas de anestesia con proceso de reutilización.</t>
    </r>
  </si>
  <si>
    <r>
      <t xml:space="preserve">¿Se tiene un </t>
    </r>
    <r>
      <rPr>
        <b/>
        <sz val="11"/>
        <rFont val="Arial"/>
        <family val="2"/>
      </rPr>
      <t xml:space="preserve">programa permanente de revisión y mantenimiento de equipos que usan refrigerantes </t>
    </r>
    <r>
      <rPr>
        <sz val="11"/>
        <rFont val="Arial"/>
        <family val="2"/>
      </rPr>
      <t>para reducir la fuga/liberación de sustancias peligrosas a la atmósfera?</t>
    </r>
  </si>
  <si>
    <r>
      <t xml:space="preserve">¿El hospital está </t>
    </r>
    <r>
      <rPr>
        <b/>
        <sz val="11"/>
        <rFont val="Arial"/>
        <family val="2"/>
      </rPr>
      <t>reemplazando o ha eliminado</t>
    </r>
    <r>
      <rPr>
        <sz val="11"/>
        <rFont val="Arial"/>
        <family val="2"/>
      </rPr>
      <t xml:space="preserve"> los dispositivos médicos, sustancias, reactivos y lámparas que contienen </t>
    </r>
    <r>
      <rPr>
        <b/>
        <sz val="11"/>
        <rFont val="Arial"/>
        <family val="2"/>
      </rPr>
      <t>mercurio</t>
    </r>
    <r>
      <rPr>
        <sz val="11"/>
        <rFont val="Arial"/>
        <family val="2"/>
      </rPr>
      <t>?</t>
    </r>
  </si>
  <si>
    <r>
      <t xml:space="preserve">¿Se almacenan e identifican los materiales y productos peligrosos en </t>
    </r>
    <r>
      <rPr>
        <b/>
        <sz val="11"/>
        <rFont val="Arial"/>
        <family val="2"/>
      </rPr>
      <t>recipientes y se cierran correctamente para evitar derrames,</t>
    </r>
    <r>
      <rPr>
        <sz val="11"/>
        <rFont val="Arial"/>
        <family val="2"/>
      </rPr>
      <t xml:space="preserve"> según la normativa existente a nivel nacional o internacional? Por ejemplo: solventes.</t>
    </r>
  </si>
  <si>
    <r>
      <t xml:space="preserve">¿Se cuenta con </t>
    </r>
    <r>
      <rPr>
        <b/>
        <sz val="11"/>
        <rFont val="Arial"/>
        <family val="2"/>
      </rPr>
      <t>protocolos para el almacenamiento y manipulación adecuada de sustancias radioactivas</t>
    </r>
    <r>
      <rPr>
        <sz val="11"/>
        <rFont val="Arial"/>
        <family val="2"/>
      </rPr>
      <t>, según la normativa existente a nivel nacional o internacional?</t>
    </r>
  </si>
  <si>
    <r>
      <t>¿El hospital tiene un programa o procedimiento para la gestión</t>
    </r>
    <r>
      <rPr>
        <b/>
        <sz val="11"/>
        <rFont val="Arial"/>
        <family val="2"/>
      </rPr>
      <t xml:space="preserve"> ambiental de los residuos hospitalarios que</t>
    </r>
    <r>
      <rPr>
        <sz val="11"/>
        <rFont val="Arial"/>
        <family val="2"/>
      </rPr>
      <t xml:space="preserve"> incluye: segregación, manipulación y almacenamiento, recolección (incluida la cuantificación y pesaje) y transporte para la disposición final de residuos (comunes, peligrosos, biológicos)?</t>
    </r>
  </si>
  <si>
    <r>
      <t xml:space="preserve">¿El hospital cuenta con un programa de </t>
    </r>
    <r>
      <rPr>
        <b/>
        <sz val="11"/>
        <rFont val="Arial"/>
        <family val="2"/>
      </rPr>
      <t xml:space="preserve">separación y clasificación de los residuos no contaminantes </t>
    </r>
    <r>
      <rPr>
        <sz val="11"/>
        <rFont val="Arial"/>
        <family val="2"/>
      </rPr>
      <t>(que incluyan contenedores, señalética, normativa, disposición final, con enfoque de reciclaje y socialización)?</t>
    </r>
  </si>
  <si>
    <r>
      <t>¿El hospital gestiona la adecuada</t>
    </r>
    <r>
      <rPr>
        <b/>
        <sz val="11"/>
        <rFont val="Arial"/>
        <family val="2"/>
      </rPr>
      <t xml:space="preserve"> disposición final de los residuos alimenticios</t>
    </r>
    <r>
      <rPr>
        <sz val="11"/>
        <rFont val="Arial"/>
        <family val="2"/>
      </rPr>
      <t>? Por ejemplo: para compost.</t>
    </r>
  </si>
  <si>
    <r>
      <t xml:space="preserve">¿El hospital cuenta con un </t>
    </r>
    <r>
      <rPr>
        <b/>
        <sz val="11"/>
        <rFont val="Arial"/>
        <family val="2"/>
      </rPr>
      <t>almacenaje seguro de RPBI</t>
    </r>
    <r>
      <rPr>
        <sz val="11"/>
        <rFont val="Arial"/>
        <family val="2"/>
      </rPr>
      <t xml:space="preserve"> para la recogida previo a la disposición final?</t>
    </r>
  </si>
  <si>
    <r>
      <t xml:space="preserve">¿El hospital cuenta con los procedimientos, o gestiona mediante un tercero, </t>
    </r>
    <r>
      <rPr>
        <b/>
        <sz val="11"/>
        <rFont val="Arial"/>
        <family val="2"/>
      </rPr>
      <t>el neutralizamiento, la inactivación de fármacos, de residuos radioactivos o disminución de la peligrosidad para el tratamiento de residuos peligrosos sólidos y líquidos</t>
    </r>
    <r>
      <rPr>
        <sz val="11"/>
        <rFont val="Arial"/>
        <family val="2"/>
      </rPr>
      <t xml:space="preserve"> según las normativas de gestión y manejo de residuos de la autoridad nacional respectiva?</t>
    </r>
  </si>
  <si>
    <r>
      <t xml:space="preserve">¿Se </t>
    </r>
    <r>
      <rPr>
        <b/>
        <sz val="11"/>
        <rFont val="Arial"/>
        <family val="2"/>
      </rPr>
      <t>monitorea la fecha de caducidad de los productos farmacéuticos y reduce su adquisición</t>
    </r>
    <r>
      <rPr>
        <sz val="11"/>
        <rFont val="Arial"/>
        <family val="2"/>
      </rPr>
      <t xml:space="preserve"> para evitar un sobre racionamiento y aumento en los residuos farmacéuticos?</t>
    </r>
  </si>
  <si>
    <r>
      <t xml:space="preserve">¿El hospital cuenta con un procedimiento para cumplir con las </t>
    </r>
    <r>
      <rPr>
        <b/>
        <sz val="11"/>
        <rFont val="Arial"/>
        <family val="2"/>
      </rPr>
      <t>normas nacionales para desechar metales pesados contenidos en los dispositivos y accesorios médicos</t>
    </r>
    <r>
      <rPr>
        <sz val="11"/>
        <rFont val="Arial"/>
        <family val="2"/>
      </rPr>
      <t>?</t>
    </r>
    <r>
      <rPr>
        <b/>
        <sz val="11"/>
        <rFont val="Arial"/>
        <family val="2"/>
      </rPr>
      <t xml:space="preserve"> </t>
    </r>
    <r>
      <rPr>
        <sz val="11"/>
        <rFont val="Arial"/>
        <family val="2"/>
      </rPr>
      <t>Por ejemplo: mercurio en termómetros rotos, plomo en trajes contra radiación desgastados, lámparas o baterías.</t>
    </r>
  </si>
  <si>
    <r>
      <t xml:space="preserve">¿El hospital tiene un programa de </t>
    </r>
    <r>
      <rPr>
        <b/>
        <sz val="11"/>
        <rFont val="Arial"/>
        <family val="2"/>
      </rPr>
      <t>reducción de uso de papel</t>
    </r>
    <r>
      <rPr>
        <sz val="11"/>
        <rFont val="Arial"/>
        <family val="2"/>
      </rPr>
      <t xml:space="preserve">? Por ejemplo: imprimir a doble cara, imprimir solo cuando sea necesario, contar con historias clínicas digitales, etc. </t>
    </r>
  </si>
  <si>
    <r>
      <t xml:space="preserve">¿El hospital cuenta con un </t>
    </r>
    <r>
      <rPr>
        <b/>
        <sz val="11"/>
        <rFont val="Arial"/>
        <family val="2"/>
      </rPr>
      <t>programa de separación y clasificación de los residuos reciclables</t>
    </r>
    <r>
      <rPr>
        <sz val="11"/>
        <rFont val="Arial"/>
        <family val="2"/>
      </rPr>
      <t>, acorde a la normativa nacional</t>
    </r>
    <r>
      <rPr>
        <b/>
        <sz val="11"/>
        <rFont val="Arial"/>
        <family val="2"/>
      </rPr>
      <t xml:space="preserve"> </t>
    </r>
    <r>
      <rPr>
        <sz val="11"/>
        <rFont val="Arial"/>
        <family val="2"/>
      </rPr>
      <t>(que incluyan contenedores correctamente identificados y distribuidos en el hospital, señalética, normativa, disposición final y socialización)?</t>
    </r>
  </si>
  <si>
    <r>
      <t xml:space="preserve">¿El hospital recicla los </t>
    </r>
    <r>
      <rPr>
        <b/>
        <sz val="11"/>
        <rFont val="Arial"/>
        <family val="2"/>
      </rPr>
      <t>residuos como papel, cartón, plásticos, envases de vidrio o metal</t>
    </r>
    <r>
      <rPr>
        <sz val="11"/>
        <rFont val="Arial"/>
        <family val="2"/>
      </rPr>
      <t>, en concordancia con las normas nacionales o internacionales existentes?</t>
    </r>
  </si>
  <si>
    <r>
      <t xml:space="preserve">¿Se favorece el </t>
    </r>
    <r>
      <rPr>
        <b/>
        <sz val="11"/>
        <rFont val="Arial"/>
        <family val="2"/>
      </rPr>
      <t>uso de la ropa de tela frente a la ropa desechable</t>
    </r>
    <r>
      <rPr>
        <sz val="11"/>
        <rFont val="Arial"/>
        <family val="2"/>
      </rPr>
      <t>, en los casos que sea posible?</t>
    </r>
  </si>
  <si>
    <r>
      <t>¿El</t>
    </r>
    <r>
      <rPr>
        <b/>
        <sz val="11"/>
        <rFont val="Arial"/>
        <family val="2"/>
      </rPr>
      <t xml:space="preserve"> plan ambiental incluye procedimientos para la gestión de alimentos</t>
    </r>
    <r>
      <rPr>
        <sz val="11"/>
        <rFont val="Arial"/>
        <family val="2"/>
      </rPr>
      <t xml:space="preserve"> de acuerdo con la demanda variable de raciones?</t>
    </r>
  </si>
  <si>
    <r>
      <t xml:space="preserve">¿El plan ambiental incluye </t>
    </r>
    <r>
      <rPr>
        <b/>
        <sz val="11"/>
        <rFont val="Arial"/>
        <family val="2"/>
      </rPr>
      <t>acciones para reducir el desperdicio de alimentos</t>
    </r>
    <r>
      <rPr>
        <sz val="11"/>
        <rFont val="Arial"/>
        <family val="2"/>
      </rPr>
      <t>? Por ejemplo: preguntar las preferencias por paciente y contar con dietas personalizada, etc.</t>
    </r>
  </si>
  <si>
    <r>
      <t>¿Se</t>
    </r>
    <r>
      <rPr>
        <b/>
        <sz val="11"/>
        <rFont val="Arial"/>
        <family val="2"/>
      </rPr>
      <t xml:space="preserve"> prioriza la adquisición</t>
    </r>
    <r>
      <rPr>
        <sz val="11"/>
        <rFont val="Arial"/>
        <family val="2"/>
      </rPr>
      <t xml:space="preserve"> de vehículos que sean </t>
    </r>
    <r>
      <rPr>
        <b/>
        <sz val="11"/>
        <rFont val="Arial"/>
        <family val="2"/>
      </rPr>
      <t>eficientes con el uso del combustible</t>
    </r>
    <r>
      <rPr>
        <sz val="11"/>
        <rFont val="Arial"/>
        <family val="2"/>
      </rPr>
      <t xml:space="preserve">? Por ejemplo: aquellos que usen menos combustible para cubrir la misma distancia y función.   </t>
    </r>
  </si>
  <si>
    <t>2.1 Planificación de gestión ambiental para el uso eficiente del agua</t>
  </si>
  <si>
    <t>3.1 Planificación de gestión ambiental para el uso eficiente de la energía</t>
  </si>
  <si>
    <r>
      <t xml:space="preserve">¿Al menos el </t>
    </r>
    <r>
      <rPr>
        <b/>
        <sz val="11"/>
        <rFont val="Arial"/>
        <family val="2"/>
      </rPr>
      <t>50% de equipos</t>
    </r>
    <r>
      <rPr>
        <sz val="11"/>
        <rFont val="Arial"/>
        <family val="2"/>
      </rPr>
      <t xml:space="preserve"> instalados en el hospital </t>
    </r>
    <r>
      <rPr>
        <b/>
        <sz val="11"/>
        <rFont val="Arial"/>
        <family val="2"/>
      </rPr>
      <t>usan eficientemente el agua</t>
    </r>
    <r>
      <rPr>
        <sz val="11"/>
        <rFont val="Arial"/>
        <family val="2"/>
      </rPr>
      <t>? Por ejemplo: lavadoras de ropa y lavaplatos de bajo consumo o inodoros de bajo caudal o caudal dual para sólidos y líquidos o equipos con un límite de caudal establecido.</t>
    </r>
  </si>
  <si>
    <r>
      <t xml:space="preserve">¿Se han instalado al menos el </t>
    </r>
    <r>
      <rPr>
        <b/>
        <sz val="11"/>
        <rFont val="Arial"/>
        <family val="2"/>
      </rPr>
      <t>50% de accesorios de bajo consumo de agua</t>
    </r>
    <r>
      <rPr>
        <sz val="11"/>
        <rFont val="Arial"/>
        <family val="2"/>
      </rPr>
      <t xml:space="preserve"> en el hospital para evitar su desperdicio, en los casos que sea posible? Por ejemplo: grifos con aireadores, llaves de agua con cerrado automático o sensores, para limitar el caudal de agua.</t>
    </r>
  </si>
  <si>
    <r>
      <t xml:space="preserve">¿Al menos el 50% de los </t>
    </r>
    <r>
      <rPr>
        <b/>
        <sz val="11"/>
        <rFont val="Arial"/>
        <family val="2"/>
      </rPr>
      <t xml:space="preserve">servicios que usan grandes cantidades de agua </t>
    </r>
    <r>
      <rPr>
        <sz val="11"/>
        <rFont val="Arial"/>
        <family val="2"/>
      </rPr>
      <t xml:space="preserve">cuentan con equipos o procedimientos que </t>
    </r>
    <r>
      <rPr>
        <b/>
        <sz val="11"/>
        <rFont val="Arial"/>
        <family val="2"/>
      </rPr>
      <t>utilicen el agua en forma eficiente</t>
    </r>
    <r>
      <rPr>
        <sz val="11"/>
        <rFont val="Arial"/>
        <family val="2"/>
      </rPr>
      <t>? Por ejemplo: esterilizadores centrales, autoclaves para residuos sólidos, calentadores de agua, sistemas de vacío, sistemas de tratamiento de agua para diálisis renal y equipos de laboratorio.</t>
    </r>
  </si>
  <si>
    <r>
      <t xml:space="preserve">¿En caso de existir áreas verdes, se utilizan </t>
    </r>
    <r>
      <rPr>
        <b/>
        <sz val="11"/>
        <rFont val="Arial"/>
        <family val="2"/>
      </rPr>
      <t xml:space="preserve">técnicas de riego </t>
    </r>
    <r>
      <rPr>
        <sz val="11"/>
        <rFont val="Arial"/>
        <family val="2"/>
      </rPr>
      <t xml:space="preserve">de áreas verdes </t>
    </r>
    <r>
      <rPr>
        <b/>
        <sz val="11"/>
        <rFont val="Arial"/>
        <family val="2"/>
      </rPr>
      <t>que usan eficientemente el agua</t>
    </r>
    <r>
      <rPr>
        <sz val="11"/>
        <rFont val="Arial"/>
        <family val="2"/>
      </rPr>
      <t>? Por ejemplo: el riego por goteo o el uso de aspersores automáticos, o el uso de agua lluvia.</t>
    </r>
  </si>
  <si>
    <r>
      <t xml:space="preserve">¿El hospital </t>
    </r>
    <r>
      <rPr>
        <b/>
        <sz val="11"/>
        <rFont val="Arial"/>
        <family val="2"/>
      </rPr>
      <t>trata las aguas residuales</t>
    </r>
    <r>
      <rPr>
        <sz val="11"/>
        <rFont val="Arial"/>
        <family val="2"/>
      </rPr>
      <t xml:space="preserve"> (ya sea en sitio o mediante un tercero), en concordancia a la normativa nacional?</t>
    </r>
  </si>
  <si>
    <r>
      <t>¿</t>
    </r>
    <r>
      <rPr>
        <b/>
        <sz val="11"/>
        <rFont val="Arial"/>
        <family val="2"/>
      </rPr>
      <t>Trata el agua residual contaminada por productos químicos</t>
    </r>
    <r>
      <rPr>
        <sz val="11"/>
        <rFont val="Arial"/>
        <family val="2"/>
      </rPr>
      <t xml:space="preserve"> procedente de laboratorios, quirófanos, urgencias o manejo de grasas, </t>
    </r>
    <r>
      <rPr>
        <b/>
        <sz val="11"/>
        <rFont val="Arial"/>
        <family val="2"/>
      </rPr>
      <t>localmente</t>
    </r>
    <r>
      <rPr>
        <sz val="11"/>
        <rFont val="Arial"/>
        <family val="2"/>
      </rPr>
      <t xml:space="preserve"> </t>
    </r>
    <r>
      <rPr>
        <b/>
        <sz val="11"/>
        <rFont val="Arial"/>
        <family val="2"/>
      </rPr>
      <t>o a través de un convenio</t>
    </r>
    <r>
      <rPr>
        <sz val="11"/>
        <rFont val="Arial"/>
        <family val="2"/>
      </rPr>
      <t xml:space="preserve"> de retiro, transporte y disposición final con organismos certificados para ello, previo a su disposición final, de acuerdo con la normativa vigente en el país?</t>
    </r>
  </si>
  <si>
    <r>
      <t xml:space="preserve">¿Se </t>
    </r>
    <r>
      <rPr>
        <b/>
        <sz val="11"/>
        <rFont val="Arial"/>
        <family val="2"/>
      </rPr>
      <t xml:space="preserve">reparan inmediatamente </t>
    </r>
    <r>
      <rPr>
        <sz val="11"/>
        <rFont val="Arial"/>
        <family val="2"/>
      </rPr>
      <t>(en menos de 24 horas)</t>
    </r>
    <r>
      <rPr>
        <b/>
        <sz val="11"/>
        <rFont val="Arial"/>
        <family val="2"/>
      </rPr>
      <t xml:space="preserve"> las fugas en la red hídrica, instalaciones sanitarias, fallas en equipos o accesorios </t>
    </r>
    <r>
      <rPr>
        <sz val="11"/>
        <rFont val="Arial"/>
        <family val="2"/>
      </rPr>
      <t>(incluida la sustitución por equipos de bajo consumo)?</t>
    </r>
  </si>
  <si>
    <r>
      <t xml:space="preserve">¿El hospital incluye en el </t>
    </r>
    <r>
      <rPr>
        <b/>
        <sz val="11"/>
        <rFont val="Arial"/>
        <family val="2"/>
      </rPr>
      <t>plan de gestión ambiental, el uso eficiente de la energía</t>
    </r>
    <r>
      <rPr>
        <sz val="11"/>
        <rFont val="Arial"/>
        <family val="2"/>
      </rPr>
      <t xml:space="preserve"> que abarca las condiciones existentes de uso, las metas de reducción y las acciones específicas por áreas o servicios para alcanzar esas metas, y lo reporta mediante un informe anual?</t>
    </r>
  </si>
  <si>
    <r>
      <t xml:space="preserve">¿Al menos el </t>
    </r>
    <r>
      <rPr>
        <b/>
        <sz val="11"/>
        <rFont val="Arial"/>
        <family val="2"/>
      </rPr>
      <t>50%</t>
    </r>
    <r>
      <rPr>
        <sz val="11"/>
        <rFont val="Arial"/>
        <family val="2"/>
      </rPr>
      <t xml:space="preserve"> de los equipos informáticos y electrodomésticos </t>
    </r>
    <r>
      <rPr>
        <b/>
        <sz val="11"/>
        <rFont val="Arial"/>
        <family val="2"/>
      </rPr>
      <t xml:space="preserve">están calificados en altas eficiencias energéticas </t>
    </r>
    <r>
      <rPr>
        <sz val="11"/>
        <rFont val="Arial"/>
        <family val="2"/>
      </rPr>
      <t xml:space="preserve">(clasificación energética A, B o C)? </t>
    </r>
  </si>
  <si>
    <r>
      <t>¿Al menos el</t>
    </r>
    <r>
      <rPr>
        <b/>
        <sz val="11"/>
        <rFont val="Arial"/>
        <family val="2"/>
      </rPr>
      <t xml:space="preserve"> 50% de los equipos médicos son eficientes</t>
    </r>
    <r>
      <rPr>
        <sz val="11"/>
        <rFont val="Arial"/>
        <family val="2"/>
      </rPr>
      <t xml:space="preserve"> </t>
    </r>
    <r>
      <rPr>
        <b/>
        <sz val="11"/>
        <rFont val="Arial"/>
        <family val="2"/>
      </rPr>
      <t>con el uso de la energía</t>
    </r>
    <r>
      <rPr>
        <sz val="11"/>
        <rFont val="Arial"/>
        <family val="2"/>
      </rPr>
      <t xml:space="preserve">? Por ejemplo: equipos de diagnóstico, equipos terapéuticos, equipos biomédicos, etc. </t>
    </r>
  </si>
  <si>
    <r>
      <t>¿Al menos el</t>
    </r>
    <r>
      <rPr>
        <b/>
        <sz val="11"/>
        <rFont val="Arial"/>
        <family val="2"/>
      </rPr>
      <t xml:space="preserve"> 50% de los equipos industriales son eficientes</t>
    </r>
    <r>
      <rPr>
        <sz val="11"/>
        <rFont val="Arial"/>
        <family val="2"/>
      </rPr>
      <t xml:space="preserve"> con el uso de la energía? Por ejemplo: ascensores, sistemas de climatización central, equipos electromecánicos, bombas de agua, equipos de agua caliente y vapor, etc. </t>
    </r>
  </si>
  <si>
    <r>
      <t>¿Al menos el</t>
    </r>
    <r>
      <rPr>
        <b/>
        <sz val="11"/>
        <rFont val="Arial"/>
        <family val="2"/>
      </rPr>
      <t xml:space="preserve"> 50% de equipos informáticos optimizan el uso de energía</t>
    </r>
    <r>
      <rPr>
        <sz val="11"/>
        <rFont val="Arial"/>
        <family val="2"/>
      </rPr>
      <t>? Por ejemplo: equipos en modo inactivo o ahorro de energía, o monitores de computadoras de bajo consumo cuando no están siendo usados.</t>
    </r>
  </si>
  <si>
    <r>
      <t xml:space="preserve">¿Se utilizan las </t>
    </r>
    <r>
      <rPr>
        <b/>
        <sz val="11"/>
        <rFont val="Arial"/>
        <family val="2"/>
      </rPr>
      <t xml:space="preserve">brisas y el viento </t>
    </r>
    <r>
      <rPr>
        <sz val="11"/>
        <rFont val="Arial"/>
        <family val="2"/>
      </rPr>
      <t>provenientes de ventanas o puertas para</t>
    </r>
    <r>
      <rPr>
        <b/>
        <sz val="11"/>
        <rFont val="Arial"/>
        <family val="2"/>
      </rPr>
      <t xml:space="preserve"> proveer de ventilación natural</t>
    </r>
    <r>
      <rPr>
        <sz val="11"/>
        <rFont val="Arial"/>
        <family val="2"/>
      </rPr>
      <t xml:space="preserve"> en el hospital en al menos </t>
    </r>
    <r>
      <rPr>
        <b/>
        <sz val="11"/>
        <rFont val="Arial"/>
        <family val="2"/>
      </rPr>
      <t>una zona no crítica</t>
    </r>
    <r>
      <rPr>
        <sz val="11"/>
        <rFont val="Arial"/>
        <family val="2"/>
      </rPr>
      <t>, en lugar de aires acondicionados y ventiladores eléctricos, cuando sea posible?</t>
    </r>
  </si>
  <si>
    <r>
      <t xml:space="preserve">¿Se </t>
    </r>
    <r>
      <rPr>
        <b/>
        <sz val="11"/>
        <rFont val="Arial"/>
        <family val="2"/>
      </rPr>
      <t>reparan inmediatamente</t>
    </r>
    <r>
      <rPr>
        <sz val="11"/>
        <rFont val="Arial"/>
        <family val="2"/>
      </rPr>
      <t xml:space="preserve"> (en menos de 24 horas) </t>
    </r>
    <r>
      <rPr>
        <b/>
        <sz val="11"/>
        <rFont val="Arial"/>
        <family val="2"/>
      </rPr>
      <t>los fallos en el funcionamiento de equipos o accesorios</t>
    </r>
    <r>
      <rPr>
        <sz val="11"/>
        <rFont val="Arial"/>
        <family val="2"/>
      </rPr>
      <t xml:space="preserve"> (incluida la sustitución por equipos de bajo consumo)?</t>
    </r>
  </si>
  <si>
    <r>
      <t xml:space="preserve">¿Existe un </t>
    </r>
    <r>
      <rPr>
        <b/>
        <sz val="11"/>
        <rFont val="Arial"/>
        <family val="2"/>
      </rPr>
      <t xml:space="preserve">programa de mantenimiento </t>
    </r>
    <r>
      <rPr>
        <sz val="11"/>
        <rFont val="Arial"/>
        <family val="2"/>
      </rPr>
      <t>a las máquinas de anestesia, a los circuitos de respiración y a los sistemas de depuración de gases residuales, a fin de</t>
    </r>
    <r>
      <rPr>
        <b/>
        <sz val="11"/>
        <rFont val="Arial"/>
        <family val="2"/>
      </rPr>
      <t xml:space="preserve"> minimizar el escape de gases anestésicos</t>
    </r>
    <r>
      <rPr>
        <sz val="11"/>
        <rFont val="Arial"/>
        <family val="2"/>
      </rPr>
      <t xml:space="preserve"> en los quirófanos?</t>
    </r>
  </si>
  <si>
    <r>
      <t xml:space="preserve">¿Se ha </t>
    </r>
    <r>
      <rPr>
        <b/>
        <sz val="11"/>
        <rFont val="Arial"/>
        <family val="2"/>
      </rPr>
      <t xml:space="preserve">reemplazado (o eliminado) </t>
    </r>
    <r>
      <rPr>
        <sz val="11"/>
        <rFont val="Arial"/>
        <family val="2"/>
      </rPr>
      <t>los dispositivos que contienen</t>
    </r>
    <r>
      <rPr>
        <b/>
        <sz val="11"/>
        <rFont val="Arial"/>
        <family val="2"/>
      </rPr>
      <t xml:space="preserve"> clorofluorocarbonos (CFC)</t>
    </r>
    <r>
      <rPr>
        <sz val="11"/>
        <rFont val="Arial"/>
        <family val="2"/>
      </rPr>
      <t>?</t>
    </r>
  </si>
  <si>
    <r>
      <t>¿Al menos el</t>
    </r>
    <r>
      <rPr>
        <b/>
        <sz val="11"/>
        <rFont val="Arial"/>
        <family val="2"/>
      </rPr>
      <t xml:space="preserve"> 50%</t>
    </r>
    <r>
      <rPr>
        <sz val="11"/>
        <rFont val="Arial"/>
        <family val="2"/>
      </rPr>
      <t xml:space="preserve"> de </t>
    </r>
    <r>
      <rPr>
        <b/>
        <sz val="11"/>
        <rFont val="Arial"/>
        <family val="2"/>
      </rPr>
      <t>procedimientos, equipos y mecanismos que utiliza el hospital para la gestión de residuos biológicos son amigables con el ambiente</t>
    </r>
    <r>
      <rPr>
        <sz val="11"/>
        <rFont val="Arial"/>
        <family val="2"/>
      </rPr>
      <t>? Por ejemplo: procesos de incineración, uso de autoclavado o desactivación o procedimientos para la disminución de la peligrosidad de los residuos.</t>
    </r>
  </si>
  <si>
    <r>
      <t xml:space="preserve">¿El hospital </t>
    </r>
    <r>
      <rPr>
        <b/>
        <sz val="11"/>
        <rFont val="Arial"/>
        <family val="2"/>
      </rPr>
      <t>prioriza la compra de al menos el 50% de alimentos de fuentes locales</t>
    </r>
    <r>
      <rPr>
        <sz val="11"/>
        <rFont val="Arial"/>
        <family val="2"/>
      </rPr>
      <t>,</t>
    </r>
    <r>
      <rPr>
        <b/>
        <sz val="11"/>
        <rFont val="Arial"/>
        <family val="2"/>
      </rPr>
      <t xml:space="preserve"> </t>
    </r>
    <r>
      <rPr>
        <sz val="11"/>
        <rFont val="Arial"/>
        <family val="2"/>
      </rPr>
      <t>según la disponibilidad de estos?</t>
    </r>
  </si>
  <si>
    <r>
      <t xml:space="preserve">¿Se realiza el </t>
    </r>
    <r>
      <rPr>
        <b/>
        <sz val="11"/>
        <rFont val="Arial"/>
        <family val="2"/>
      </rPr>
      <t>mantenimiento programado de las ambulancias, vehículos administrativos y otros medios de transporte hospitalario</t>
    </r>
    <r>
      <rPr>
        <sz val="11"/>
        <rFont val="Arial"/>
        <family val="2"/>
      </rPr>
      <t xml:space="preserve"> que utilicen combustibles fósiles para el</t>
    </r>
    <r>
      <rPr>
        <b/>
        <sz val="11"/>
        <rFont val="Arial"/>
        <family val="2"/>
      </rPr>
      <t xml:space="preserve"> control de gases y reducción de emisiones</t>
    </r>
    <r>
      <rPr>
        <sz val="11"/>
        <rFont val="Arial"/>
        <family val="2"/>
      </rPr>
      <t>?</t>
    </r>
  </si>
  <si>
    <r>
      <t xml:space="preserve">¿Se prioriza el </t>
    </r>
    <r>
      <rPr>
        <b/>
        <sz val="11"/>
        <rFont val="Arial"/>
        <family val="2"/>
      </rPr>
      <t>uso de materiales producidos localmente</t>
    </r>
    <r>
      <rPr>
        <sz val="11"/>
        <rFont val="Arial"/>
        <family val="2"/>
      </rPr>
      <t xml:space="preserve">, en lugar de alternativas importadas, según exista la disponibilidad local, para </t>
    </r>
    <r>
      <rPr>
        <b/>
        <sz val="11"/>
        <rFont val="Arial"/>
        <family val="2"/>
      </rPr>
      <t>disminuir las emisiones causadas por el transporte</t>
    </r>
    <r>
      <rPr>
        <sz val="11"/>
        <rFont val="Arial"/>
        <family val="2"/>
      </rPr>
      <t>? Por ejemplo: materiales de construcción, productos alimentarios, textiles, insumos médicos, etc.</t>
    </r>
  </si>
  <si>
    <r>
      <t xml:space="preserve">¿El hospital prioriza la </t>
    </r>
    <r>
      <rPr>
        <b/>
        <sz val="11"/>
        <rFont val="Arial"/>
        <family val="2"/>
      </rPr>
      <t>siembra de especies nativas</t>
    </r>
    <r>
      <rPr>
        <sz val="11"/>
        <rFont val="Arial"/>
        <family val="2"/>
      </rPr>
      <t xml:space="preserve"> que se adapten al terreno y clima?</t>
    </r>
  </si>
  <si>
    <r>
      <t xml:space="preserve">¿El hospital </t>
    </r>
    <r>
      <rPr>
        <b/>
        <sz val="11"/>
        <rFont val="Arial"/>
        <family val="2"/>
      </rPr>
      <t>siembra, protege y regenera</t>
    </r>
    <r>
      <rPr>
        <sz val="11"/>
        <rFont val="Arial"/>
        <family val="2"/>
      </rPr>
      <t xml:space="preserve"> sus áreas verdes sin impactar negativamente la flora y la fauna en las áreas aledañas?</t>
    </r>
  </si>
  <si>
    <r>
      <t xml:space="preserve">¿El hospital cuenta con un procedimiento de gestión de </t>
    </r>
    <r>
      <rPr>
        <b/>
        <sz val="11"/>
        <rFont val="Arial"/>
        <family val="2"/>
      </rPr>
      <t>compras sostenibles</t>
    </r>
    <r>
      <rPr>
        <sz val="11"/>
        <rFont val="Arial"/>
        <family val="2"/>
      </rPr>
      <t xml:space="preserve"> que </t>
    </r>
    <r>
      <rPr>
        <b/>
        <sz val="11"/>
        <rFont val="Arial"/>
        <family val="2"/>
      </rPr>
      <t>evite</t>
    </r>
    <r>
      <rPr>
        <sz val="11"/>
        <rFont val="Arial"/>
        <family val="2"/>
      </rPr>
      <t xml:space="preserve"> la adquisición de </t>
    </r>
    <r>
      <rPr>
        <b/>
        <sz val="11"/>
        <rFont val="Arial"/>
        <family val="2"/>
      </rPr>
      <t>empaques de plástico de un solo uso</t>
    </r>
    <r>
      <rPr>
        <sz val="11"/>
        <rFont val="Arial"/>
        <family val="2"/>
      </rPr>
      <t xml:space="preserve">, cuando sea posible? Por ejemplo: en el almacenamiento de alimentos o de instrumental médico, etc. </t>
    </r>
  </si>
  <si>
    <r>
      <t xml:space="preserve">¿Cuenta con </t>
    </r>
    <r>
      <rPr>
        <b/>
        <sz val="11"/>
        <rFont val="Arial"/>
        <family val="2"/>
      </rPr>
      <t>generadores de electricidad de reserva a base de fuentes limpias</t>
    </r>
    <r>
      <rPr>
        <sz val="11"/>
        <rFont val="Arial"/>
        <family val="2"/>
      </rPr>
      <t xml:space="preserve"> (solar, eólico o hidroeléctrico) o combustibles menos contaminantes (gas natural)? </t>
    </r>
  </si>
  <si>
    <r>
      <t xml:space="preserve">¿Al menos el </t>
    </r>
    <r>
      <rPr>
        <b/>
        <sz val="11"/>
        <rFont val="Arial"/>
        <family val="2"/>
      </rPr>
      <t>50%</t>
    </r>
    <r>
      <rPr>
        <sz val="11"/>
        <rFont val="Arial"/>
        <family val="2"/>
      </rPr>
      <t xml:space="preserve"> de la </t>
    </r>
    <r>
      <rPr>
        <b/>
        <sz val="11"/>
        <rFont val="Arial"/>
        <family val="2"/>
      </rPr>
      <t>iluminación</t>
    </r>
    <r>
      <rPr>
        <sz val="11"/>
        <rFont val="Arial"/>
        <family val="2"/>
      </rPr>
      <t xml:space="preserve"> del hospital procede de tecnología </t>
    </r>
    <r>
      <rPr>
        <b/>
        <sz val="11"/>
        <rFont val="Arial"/>
        <family val="2"/>
      </rPr>
      <t>LED, solar u otra alternativa con bajo consumo de energía</t>
    </r>
    <r>
      <rPr>
        <sz val="11"/>
        <rFont val="Arial"/>
        <family val="2"/>
      </rPr>
      <t>?</t>
    </r>
  </si>
  <si>
    <t>BREVE RESUMEN DE LA EVALUACIÓN REALIZADA:</t>
  </si>
  <si>
    <r>
      <t xml:space="preserve">¿El hospital prioriza la </t>
    </r>
    <r>
      <rPr>
        <b/>
        <sz val="11"/>
        <rFont val="Arial"/>
        <family val="2"/>
      </rPr>
      <t>utilización de productos biodegradables como papel, cartón o productos vegetales</t>
    </r>
    <r>
      <rPr>
        <sz val="11"/>
        <rFont val="Arial"/>
        <family val="2"/>
      </rPr>
      <t xml:space="preserve"> en lugar de plásticos de un solo uso y espuma de poliestireno, para servicios alimentarios?</t>
    </r>
  </si>
  <si>
    <r>
      <t xml:space="preserve">¿Existen </t>
    </r>
    <r>
      <rPr>
        <b/>
        <sz val="11"/>
        <rFont val="Arial"/>
        <family val="2"/>
      </rPr>
      <t>estrategias para minimizar el uso de agua</t>
    </r>
    <r>
      <rPr>
        <sz val="11"/>
        <rFont val="Arial"/>
        <family val="2"/>
      </rPr>
      <t xml:space="preserve"> en la limpieza de los ambientes hospitalarios? Por ejemplo: llevar una bitácora de control de la cantidad de agua usada, utilizar agentes de limpieza que no necesiten dilución, utilizar limpieza en húmedo cuando sea estrictamente necesario, no usar mangueras, contar con metas y planes anuales de reducción del agua, etc.   </t>
    </r>
  </si>
  <si>
    <r>
      <t>¿El hospital ha realizado una</t>
    </r>
    <r>
      <rPr>
        <b/>
        <sz val="11"/>
        <rFont val="Arial"/>
        <family val="2"/>
      </rPr>
      <t xml:space="preserve"> auditoría energética</t>
    </r>
    <r>
      <rPr>
        <sz val="11"/>
        <rFont val="Arial"/>
        <family val="2"/>
      </rPr>
      <t xml:space="preserve"> o ha implementado alguna herramienta para medir el consumo energético del hospital y proponer metas de reducción?</t>
    </r>
  </si>
  <si>
    <r>
      <t>¿Se utilizan</t>
    </r>
    <r>
      <rPr>
        <b/>
        <sz val="11"/>
        <rFont val="Arial"/>
        <family val="2"/>
      </rPr>
      <t xml:space="preserve"> sistemas de calefacción, ventilación y aire acondicionado (CVAA) de alta eficiencia energética</t>
    </r>
    <r>
      <rPr>
        <sz val="11"/>
        <rFont val="Arial"/>
        <family val="2"/>
      </rPr>
      <t>, en al menos el 50% del hospital? Por ejemplo: con</t>
    </r>
    <r>
      <rPr>
        <b/>
        <sz val="11"/>
        <rFont val="Arial"/>
        <family val="2"/>
      </rPr>
      <t xml:space="preserve"> </t>
    </r>
    <r>
      <rPr>
        <sz val="11"/>
        <rFont val="Arial"/>
        <family val="2"/>
      </rPr>
      <t>clasificación energética A, B o C, o alta relación de eficiencia energética REE, o equipos ECO, según el caso.</t>
    </r>
  </si>
  <si>
    <r>
      <t xml:space="preserve">¿Se aprovecha el </t>
    </r>
    <r>
      <rPr>
        <b/>
        <sz val="11"/>
        <rFont val="Arial"/>
        <family val="2"/>
      </rPr>
      <t>ingreso de la luz solar para reducir la necesidad de iluminación</t>
    </r>
    <r>
      <rPr>
        <sz val="11"/>
        <rFont val="Arial"/>
        <family val="2"/>
      </rPr>
      <t xml:space="preserve"> artificial durante el día, en al menos una zona no crítica del hospital? Por ejemplo: mediante ventanas, tragaluces o claraboyas, o fotoceldas que  controlen el encendido de las luces según la cantidad de luz solar disponible.</t>
    </r>
  </si>
  <si>
    <r>
      <t xml:space="preserve">¿Se cuenta con al menos un vehículo que utilice </t>
    </r>
    <r>
      <rPr>
        <b/>
        <sz val="11"/>
        <rFont val="Arial"/>
        <family val="2"/>
      </rPr>
      <t>combustibles alternativos</t>
    </r>
    <r>
      <rPr>
        <sz val="11"/>
        <rFont val="Arial"/>
        <family val="2"/>
      </rPr>
      <t>, biocombustibles, o sea eléctrico o híbrido, incluidas la flota de ambulancias, que permita</t>
    </r>
    <r>
      <rPr>
        <b/>
        <sz val="11"/>
        <rFont val="Arial"/>
        <family val="2"/>
      </rPr>
      <t xml:space="preserve"> reducir los gases contaminantes</t>
    </r>
    <r>
      <rPr>
        <sz val="11"/>
        <rFont val="Arial"/>
        <family val="2"/>
      </rPr>
      <t>?</t>
    </r>
  </si>
  <si>
    <t>Observaciones</t>
  </si>
  <si>
    <r>
      <t xml:space="preserve">¿El hospital recicla los </t>
    </r>
    <r>
      <rPr>
        <b/>
        <sz val="11"/>
        <rFont val="Arial"/>
        <family val="2"/>
      </rPr>
      <t>materiales textiles, aparatos electrónicos en desuso, mobiliario, tóner o baterías agotadas</t>
    </r>
    <r>
      <rPr>
        <sz val="11"/>
        <rFont val="Arial"/>
        <family val="2"/>
      </rPr>
      <t>, en concordancia con las normas nacionales o internacionales existentes?</t>
    </r>
  </si>
  <si>
    <r>
      <t xml:space="preserve">¿El hospital cuenta con </t>
    </r>
    <r>
      <rPr>
        <b/>
        <sz val="11"/>
        <rFont val="Arial"/>
        <family val="2"/>
      </rPr>
      <t xml:space="preserve">políticas o estrategias sostenibles </t>
    </r>
    <r>
      <rPr>
        <sz val="11"/>
        <rFont val="Arial"/>
        <family val="2"/>
      </rPr>
      <t>en concordancia con las normas nacionales o internacionales, según la disponibilidad de éstas?</t>
    </r>
  </si>
  <si>
    <r>
      <t xml:space="preserve">¿El hospital cuenta con un </t>
    </r>
    <r>
      <rPr>
        <b/>
        <sz val="11"/>
        <rFont val="Arial"/>
        <family val="2"/>
      </rPr>
      <t xml:space="preserve">plan de gestión ambiental vigente </t>
    </r>
    <r>
      <rPr>
        <sz val="11"/>
        <rFont val="Arial"/>
        <family val="2"/>
      </rPr>
      <t>que operativice las políticas o estrategias sostenibles? Por ejemplo: gestión del agua, energía, residuos, alimentos, etc.</t>
    </r>
  </si>
  <si>
    <r>
      <t>¿El hospital cuenta con un</t>
    </r>
    <r>
      <rPr>
        <b/>
        <sz val="11"/>
        <rFont val="Arial"/>
        <family val="2"/>
      </rPr>
      <t xml:space="preserve"> equipo de trabajo o responsables encargados de planear, implementar, monitorear y reportar</t>
    </r>
    <r>
      <rPr>
        <sz val="11"/>
        <rFont val="Arial"/>
        <family val="2"/>
      </rPr>
      <t xml:space="preserve"> los avances de la política o estrategia sostenible?</t>
    </r>
  </si>
  <si>
    <r>
      <t>¿El hospital posee</t>
    </r>
    <r>
      <rPr>
        <b/>
        <sz val="11"/>
        <rFont val="Arial"/>
        <family val="2"/>
      </rPr>
      <t xml:space="preserve"> recursos para la respuesta ante emergencias climáticas</t>
    </r>
    <r>
      <rPr>
        <sz val="11"/>
        <rFont val="Arial"/>
        <family val="2"/>
      </rPr>
      <t>, que incluyan las intervenciones sostenibles?</t>
    </r>
  </si>
  <si>
    <r>
      <t>¿El hospital posee</t>
    </r>
    <r>
      <rPr>
        <b/>
        <sz val="11"/>
        <rFont val="Arial"/>
        <family val="2"/>
      </rPr>
      <t xml:space="preserve"> recursos para la recuperación temprana ante emergencias climáticas</t>
    </r>
    <r>
      <rPr>
        <sz val="11"/>
        <rFont val="Arial"/>
        <family val="2"/>
      </rPr>
      <t>, que incluyan las intervenciones sostenibles?</t>
    </r>
  </si>
  <si>
    <r>
      <t xml:space="preserve">¿El hospital cuenta con procedimientos establecidos para la </t>
    </r>
    <r>
      <rPr>
        <b/>
        <sz val="11"/>
        <rFont val="Arial"/>
        <family val="2"/>
      </rPr>
      <t>adquisición, almacenamiento y distribución de productos farmacéuticos</t>
    </r>
    <r>
      <rPr>
        <sz val="11"/>
        <rFont val="Arial"/>
        <family val="2"/>
      </rPr>
      <t>, para evitar un sobre abastecimiento?</t>
    </r>
  </si>
  <si>
    <r>
      <t xml:space="preserve">¿El hospital cuenta con procedimientos establecidos para la </t>
    </r>
    <r>
      <rPr>
        <b/>
        <sz val="11"/>
        <rFont val="Arial"/>
        <family val="2"/>
      </rPr>
      <t xml:space="preserve">adquisición y distribución de productos peligrosos y químicos </t>
    </r>
    <r>
      <rPr>
        <sz val="11"/>
        <rFont val="Arial"/>
        <family val="2"/>
      </rPr>
      <t>para evitar un sobre abastecimiento? Por ejemplo: productos tóxicos.</t>
    </r>
  </si>
  <si>
    <r>
      <t>¿El hospital cuenta con una</t>
    </r>
    <r>
      <rPr>
        <b/>
        <sz val="11"/>
        <rFont val="Arial"/>
        <family val="2"/>
      </rPr>
      <t xml:space="preserve"> ruta de eliminación de los residuos peligrosos biológico-infecciosos (RPBI)</t>
    </r>
    <r>
      <rPr>
        <sz val="11"/>
        <rFont val="Arial"/>
        <family val="2"/>
      </rPr>
      <t>, hacia el lugar de almacenaje seguro?</t>
    </r>
  </si>
  <si>
    <r>
      <t xml:space="preserve">¿El hospital cuenta con un lineamiento para el </t>
    </r>
    <r>
      <rPr>
        <b/>
        <sz val="11"/>
        <rFont val="Arial"/>
        <family val="2"/>
      </rPr>
      <t>uso de ropa desechable y de tela</t>
    </r>
    <r>
      <rPr>
        <sz val="11"/>
        <rFont val="Arial"/>
        <family val="2"/>
      </rPr>
      <t>, según el caso?</t>
    </r>
  </si>
  <si>
    <r>
      <t xml:space="preserve">¿Si el hospital está ubicado en una zona lluviosa, se han instalado </t>
    </r>
    <r>
      <rPr>
        <b/>
        <sz val="11"/>
        <rFont val="Arial"/>
        <family val="2"/>
      </rPr>
      <t xml:space="preserve">sistemas de captación de agua de lluvia con el objetivo de reutilización? </t>
    </r>
    <r>
      <rPr>
        <sz val="11"/>
        <rFont val="Arial"/>
        <family val="2"/>
      </rPr>
      <t>Por ejemplo: para irrigación, paisajismo o descarga de inodoros.</t>
    </r>
  </si>
  <si>
    <r>
      <t xml:space="preserve">¿El hospital difunde su estrategia de </t>
    </r>
    <r>
      <rPr>
        <b/>
        <sz val="11"/>
        <rFont val="Arial"/>
        <family val="2"/>
      </rPr>
      <t>comunicación</t>
    </r>
    <r>
      <rPr>
        <sz val="11"/>
        <rFont val="Arial"/>
        <family val="2"/>
      </rPr>
      <t xml:space="preserve"> con el personal para </t>
    </r>
    <r>
      <rPr>
        <b/>
        <sz val="11"/>
        <rFont val="Arial"/>
        <family val="2"/>
      </rPr>
      <t>reducir el impacto ambiental del hospital, el cambio climático y su relación con el riesgo de desastres</t>
    </r>
    <r>
      <rPr>
        <sz val="11"/>
        <rFont val="Arial"/>
        <family val="2"/>
      </rPr>
      <t>? Por ejemplo: mediante campañas de toma de sensibilización, capacitación, socialización, puesta en marcha y evaluación de resultados.</t>
    </r>
  </si>
  <si>
    <r>
      <t xml:space="preserve">¿Ha instalado el hospital sistemas de iluminación con </t>
    </r>
    <r>
      <rPr>
        <b/>
        <sz val="11"/>
        <rFont val="Arial"/>
        <family val="2"/>
      </rPr>
      <t>sensores de presencia o sistemas de apagado y encendido automático programado</t>
    </r>
    <r>
      <rPr>
        <sz val="11"/>
        <rFont val="Arial"/>
        <family val="2"/>
      </rPr>
      <t xml:space="preserve"> en pasillos, baños o en zonas exteriores no críticas, en al menos el </t>
    </r>
    <r>
      <rPr>
        <b/>
        <sz val="11"/>
        <rFont val="Arial"/>
        <family val="2"/>
      </rPr>
      <t>50%</t>
    </r>
    <r>
      <rPr>
        <sz val="11"/>
        <rFont val="Arial"/>
        <family val="2"/>
      </rPr>
      <t xml:space="preserve"> de estos espacios?</t>
    </r>
  </si>
  <si>
    <t>6. Gestión de residuos sólidos y líquidos</t>
  </si>
  <si>
    <t xml:space="preserve">7. Gestión de otros productos </t>
  </si>
  <si>
    <t>Fecha de evaluación:</t>
  </si>
  <si>
    <t>Ciudad y país:</t>
  </si>
  <si>
    <r>
      <t xml:space="preserve">¿Se </t>
    </r>
    <r>
      <rPr>
        <b/>
        <sz val="11"/>
        <rFont val="Arial"/>
        <family val="2"/>
      </rPr>
      <t>sensibiliza</t>
    </r>
    <r>
      <rPr>
        <sz val="11"/>
        <rFont val="Arial"/>
        <family val="2"/>
      </rPr>
      <t xml:space="preserve"> a los funcionarios, personal y pacientes sobre el </t>
    </r>
    <r>
      <rPr>
        <b/>
        <sz val="11"/>
        <rFont val="Arial"/>
        <family val="2"/>
      </rPr>
      <t>uso eficiente del agua</t>
    </r>
    <r>
      <rPr>
        <sz val="11"/>
        <rFont val="Arial"/>
        <family val="2"/>
      </rPr>
      <t>?</t>
    </r>
  </si>
  <si>
    <t>Observaciones y recomendaciones por parte del evaluador</t>
  </si>
  <si>
    <t>NOMBRE DEL HOSPITAL:</t>
  </si>
  <si>
    <t>Nombre del hospital:</t>
  </si>
  <si>
    <r>
      <t xml:space="preserve">¿El hospital cuenta con </t>
    </r>
    <r>
      <rPr>
        <b/>
        <sz val="11"/>
        <rFont val="Arial"/>
        <family val="2"/>
      </rPr>
      <t xml:space="preserve">al menos un área verde </t>
    </r>
    <r>
      <rPr>
        <sz val="11"/>
        <rFont val="Arial"/>
        <family val="2"/>
      </rPr>
      <t xml:space="preserve">o participa en algún </t>
    </r>
    <r>
      <rPr>
        <b/>
        <sz val="11"/>
        <rFont val="Arial"/>
        <family val="2"/>
      </rPr>
      <t>programa de siembra de árboles</t>
    </r>
    <r>
      <rPr>
        <sz val="11"/>
        <rFont val="Arial"/>
        <family val="2"/>
      </rPr>
      <t xml:space="preserve"> externo? Por ejemplo: siembra en jardines exteriores, jardines verticales, huertos, techos o fachadas verdes, parques, terrenos, etc.</t>
    </r>
  </si>
  <si>
    <t>4. Optimizar el uso de la electricidad.</t>
  </si>
  <si>
    <t>Oportunidades de mejora por subcategorías</t>
  </si>
  <si>
    <t>1. Optimizar el uso del agua.</t>
  </si>
  <si>
    <t>2. Apagar y desconectar equipos que no estén en uso.</t>
  </si>
  <si>
    <t>3. Apagar las luces cuando no estén en uso.</t>
  </si>
  <si>
    <t>5. Instalar luces LED y sensores de presencia o temporizadores.</t>
  </si>
  <si>
    <t>6. Utilizar luz natural durante el día, en zonas no críticas.</t>
  </si>
  <si>
    <t>7. Sembrar árboles para compensar la huella de carbono.</t>
  </si>
  <si>
    <t>8. Reducir el uso de medios de transporte contaminante.</t>
  </si>
  <si>
    <t>Herramienta Lista de Chequeo Verde</t>
  </si>
  <si>
    <r>
      <t xml:space="preserve">¿Ha instalado el hospital sistemas de iluminación con </t>
    </r>
    <r>
      <rPr>
        <b/>
        <sz val="11"/>
        <rFont val="Arial"/>
        <family val="2"/>
      </rPr>
      <t>sensores de presencia o sistemas de apagado y encendido automático programado</t>
    </r>
    <r>
      <rPr>
        <sz val="11"/>
        <rFont val="Arial"/>
        <family val="2"/>
      </rPr>
      <t xml:space="preserve"> en pasillos, baños o en zonas exteriores no críticas (aquellas que no representen un riesgo en la seguridad), en al menos el </t>
    </r>
    <r>
      <rPr>
        <b/>
        <sz val="11"/>
        <rFont val="Arial"/>
        <family val="2"/>
      </rPr>
      <t>50%</t>
    </r>
    <r>
      <rPr>
        <sz val="11"/>
        <rFont val="Arial"/>
        <family val="2"/>
      </rPr>
      <t xml:space="preserve"> de estos espacios?</t>
    </r>
  </si>
  <si>
    <r>
      <t xml:space="preserve">¿El hospital está </t>
    </r>
    <r>
      <rPr>
        <b/>
        <sz val="11"/>
        <rFont val="Arial"/>
        <family val="2"/>
      </rPr>
      <t>reemplazando o ha eliminado</t>
    </r>
    <r>
      <rPr>
        <sz val="11"/>
        <rFont val="Arial"/>
        <family val="2"/>
      </rPr>
      <t xml:space="preserve"> los dispositivos médicos, sustancias, reactivos, amalgamas y lámparas que contienen </t>
    </r>
    <r>
      <rPr>
        <b/>
        <sz val="11"/>
        <rFont val="Arial"/>
        <family val="2"/>
      </rPr>
      <t>mercurio</t>
    </r>
    <r>
      <rPr>
        <sz val="11"/>
        <rFont val="Arial"/>
        <family val="2"/>
      </rPr>
      <t>?</t>
    </r>
  </si>
  <si>
    <r>
      <t xml:space="preserve">¿El hospital usa estrategias pasivas para </t>
    </r>
    <r>
      <rPr>
        <b/>
        <sz val="11"/>
        <rFont val="Arial"/>
        <family val="2"/>
      </rPr>
      <t xml:space="preserve">mantener el confort térmico dentro de rangos de temperaturas </t>
    </r>
    <r>
      <rPr>
        <sz val="11"/>
        <rFont val="Arial"/>
        <family val="2"/>
      </rPr>
      <t>durante todo el año, en zonas no críticas? Por ejemplo: mediante uso de termostatos configurados entre 21 a 24°C dependiendo la estación del año.</t>
    </r>
  </si>
  <si>
    <r>
      <t>¿El hospital gestiona la adecuada</t>
    </r>
    <r>
      <rPr>
        <b/>
        <sz val="11"/>
        <rFont val="Arial"/>
        <family val="2"/>
      </rPr>
      <t xml:space="preserve"> disposición final de los residuos alimenticios</t>
    </r>
    <r>
      <rPr>
        <sz val="11"/>
        <rFont val="Arial"/>
        <family val="2"/>
      </rPr>
      <t>? Por ejemplo: para compost, en lugar de enviarlos a los desechos comunes.</t>
    </r>
  </si>
  <si>
    <t xml:space="preserve">Seleccionar de la lista desplegable una respuesta para cada una de las preguntas: Sí, No o N/A, según corresponda. 
Todas las preguntas deben ser respondidas. 
En el caso de que alguna pregunta no aplique al hospital, detallar las razones en la columna 'Comentarios'. 
Registrar el método usado para verificación de la información recopilada o la fuente de la información en la columna 'Método de verificación'.
La pestaña Resultados despliega el informe de la evaluación en base a las respuestas proporcionadas. </t>
  </si>
  <si>
    <t xml:space="preserve">Las celdas que requieren respuesta están marcadas en gris. </t>
  </si>
  <si>
    <t>Total basado en preguntas aplicables</t>
  </si>
  <si>
    <t>4. GEI</t>
  </si>
  <si>
    <r>
      <t xml:space="preserve">Porcentaje de cumplimiento de componentes sostenibles clave </t>
    </r>
    <r>
      <rPr>
        <sz val="11"/>
        <rFont val="Arial"/>
        <family val="2"/>
      </rPr>
      <t xml:space="preserve">
Preguntas con ponderación 2, indispensables para conseguir la sostenibilidad del establecimiento.</t>
    </r>
  </si>
  <si>
    <t xml:space="preserve">Implementaciones sostenibles de bajo costo </t>
  </si>
  <si>
    <t xml:space="preserve">Implementaciones sostenibles de costo variable </t>
  </si>
  <si>
    <t xml:space="preserve">11. Reducir el uso del plástico de un solo uso. </t>
  </si>
  <si>
    <t xml:space="preserve">12. Adecuar áreas verdes en el hospital. </t>
  </si>
  <si>
    <t>13. Sembrar plantas nativas que no requieran riego asistido.</t>
  </si>
  <si>
    <t>1. Instalar accesorios de bajo consumo de agua.</t>
  </si>
  <si>
    <t xml:space="preserve">2. Instalar equipos de bajo consumo de agua. </t>
  </si>
  <si>
    <t>4. Instalar una planta de tratamiento y reutilizar el agua tratada.</t>
  </si>
  <si>
    <t>5. Reemplazar los equipos antiguos por nuevos y eficientes.</t>
  </si>
  <si>
    <t xml:space="preserve">6. Instalar equipos de alta eficiencia energética. </t>
  </si>
  <si>
    <t>7. Instalar paneles solares para generación eléctrica en sitio.</t>
  </si>
  <si>
    <t>8. Realizar mantenimientos preventivos.</t>
  </si>
  <si>
    <t>9. Utilizar combustibles más amigables con el ambiente.</t>
  </si>
  <si>
    <t>10. Instalar técnicas eficientes para riego de áreas verdes.</t>
  </si>
  <si>
    <t>12. Instalar calentadores solares de agua.</t>
  </si>
  <si>
    <t>11. Realizar una auditoría energética.</t>
  </si>
  <si>
    <t>13. Favorecer el uso de ropa de tela en lugar de desechable.</t>
  </si>
  <si>
    <t>14. Estimar y reducir anualmente la huella de carbono del hospital.</t>
  </si>
  <si>
    <t xml:space="preserve">Sistematizar y dar seguimiento a la implementación de acciones e intervenciones sostenibles en hospitales para mitigar los efectos de los desastres exacerbados por el cambio climático. </t>
  </si>
  <si>
    <r>
      <t xml:space="preserve">¿El hospital difunde su estrategia de </t>
    </r>
    <r>
      <rPr>
        <b/>
        <sz val="11"/>
        <rFont val="Arial"/>
        <family val="2"/>
      </rPr>
      <t>comunicación</t>
    </r>
    <r>
      <rPr>
        <sz val="11"/>
        <rFont val="Arial"/>
        <family val="2"/>
      </rPr>
      <t xml:space="preserve"> con el personal para </t>
    </r>
    <r>
      <rPr>
        <b/>
        <sz val="11"/>
        <rFont val="Arial"/>
        <family val="2"/>
      </rPr>
      <t>reducir el impacto ambiental del hospital, el cambio climático y su relación con el riesgo de desastres</t>
    </r>
    <r>
      <rPr>
        <sz val="11"/>
        <rFont val="Arial"/>
        <family val="2"/>
      </rPr>
      <t>? Por ejemplo: mediante campañas de sensibilización, capacitación, socialización, puesta en marcha y evaluación de resultados.</t>
    </r>
  </si>
  <si>
    <r>
      <t>¿El hospital posee</t>
    </r>
    <r>
      <rPr>
        <b/>
        <sz val="11"/>
        <rFont val="Arial"/>
        <family val="2"/>
      </rPr>
      <t xml:space="preserve"> recursos para la respuesta ante emergencias climáticas</t>
    </r>
    <r>
      <rPr>
        <sz val="11"/>
        <rFont val="Arial"/>
        <family val="2"/>
      </rPr>
      <t xml:space="preserve"> que incluyan las intervenciones sostenibles?</t>
    </r>
  </si>
  <si>
    <r>
      <t>¿El hospital posee</t>
    </r>
    <r>
      <rPr>
        <b/>
        <sz val="11"/>
        <rFont val="Arial"/>
        <family val="2"/>
      </rPr>
      <t xml:space="preserve"> recursos para la recuperación temprana ante emergencias climáticas</t>
    </r>
    <r>
      <rPr>
        <sz val="11"/>
        <rFont val="Arial"/>
        <family val="2"/>
      </rPr>
      <t xml:space="preserve"> que incluyan las intervenciones sostenibles?</t>
    </r>
  </si>
  <si>
    <r>
      <t xml:space="preserve">¿El hospital incluye en el </t>
    </r>
    <r>
      <rPr>
        <b/>
        <sz val="11"/>
        <rFont val="Arial"/>
        <family val="2"/>
      </rPr>
      <t>plan de gestión ambiental el uso eficiente del agua</t>
    </r>
    <r>
      <rPr>
        <sz val="11"/>
        <rFont val="Arial"/>
        <family val="2"/>
      </rPr>
      <t xml:space="preserve"> que abarca las condiciones existentes de uso, las metas de reducción y las acciones específicas por áreas o servicios para alcanzar esas metas, y lo reporta mediante un informe anual?</t>
    </r>
  </si>
  <si>
    <r>
      <t xml:space="preserve">¿Al menos el </t>
    </r>
    <r>
      <rPr>
        <b/>
        <sz val="11"/>
        <rFont val="Arial"/>
        <family val="2"/>
      </rPr>
      <t>50% de los equipos</t>
    </r>
    <r>
      <rPr>
        <sz val="11"/>
        <rFont val="Arial"/>
        <family val="2"/>
      </rPr>
      <t xml:space="preserve"> instalados en el hospital </t>
    </r>
    <r>
      <rPr>
        <b/>
        <sz val="11"/>
        <rFont val="Arial"/>
        <family val="2"/>
      </rPr>
      <t>usan eficientemente el agua</t>
    </r>
    <r>
      <rPr>
        <sz val="11"/>
        <rFont val="Arial"/>
        <family val="2"/>
      </rPr>
      <t>? Por ejemplo: lavadoras de ropa y lavaplatos de bajo consumo o inodoros de bajo caudal o caudal dual para sólidos y líquidos o equipos con un límite de caudal establecido.</t>
    </r>
  </si>
  <si>
    <r>
      <t xml:space="preserve">¿El hospital incluye en el </t>
    </r>
    <r>
      <rPr>
        <b/>
        <sz val="11"/>
        <rFont val="Arial"/>
        <family val="2"/>
      </rPr>
      <t>plan de gestión ambiental la utilización eficiente de la energía,</t>
    </r>
    <r>
      <rPr>
        <sz val="11"/>
        <rFont val="Arial"/>
        <family val="2"/>
      </rPr>
      <t xml:space="preserve"> que abarca las condiciones existentes de uso, las metas de reducción y las acciones específicas por áreas o servicios para alcanzar esas metas, y lo comunica mediante un informe anual?</t>
    </r>
  </si>
  <si>
    <r>
      <t xml:space="preserve">¿Se </t>
    </r>
    <r>
      <rPr>
        <b/>
        <sz val="11"/>
        <rFont val="Arial"/>
        <family val="2"/>
      </rPr>
      <t>sensibiliza</t>
    </r>
    <r>
      <rPr>
        <sz val="11"/>
        <rFont val="Arial"/>
        <family val="2"/>
      </rPr>
      <t xml:space="preserve"> a los funcionarios, el personal, los pacientes y los visitantes del hospital sobre el </t>
    </r>
    <r>
      <rPr>
        <b/>
        <sz val="11"/>
        <rFont val="Arial"/>
        <family val="2"/>
      </rPr>
      <t>uso eficiente de la energía</t>
    </r>
    <r>
      <rPr>
        <sz val="11"/>
        <rFont val="Arial"/>
        <family val="2"/>
      </rPr>
      <t>?</t>
    </r>
  </si>
  <si>
    <r>
      <t xml:space="preserve">¿Cuenta con </t>
    </r>
    <r>
      <rPr>
        <b/>
        <sz val="11"/>
        <rFont val="Arial"/>
        <family val="2"/>
      </rPr>
      <t>generadores de electricidad de reserva a base de fuentes limpias</t>
    </r>
    <r>
      <rPr>
        <sz val="11"/>
        <rFont val="Arial"/>
        <family val="2"/>
      </rPr>
      <t xml:space="preserve"> (solar, eólica o hidroeléctrica) o combustibles menos contaminantes (gas natural)? </t>
    </r>
  </si>
  <si>
    <r>
      <t>¿Al menos el</t>
    </r>
    <r>
      <rPr>
        <b/>
        <sz val="11"/>
        <rFont val="Arial"/>
        <family val="2"/>
      </rPr>
      <t xml:space="preserve"> 50% de los equipos industriales son eficientes</t>
    </r>
    <r>
      <rPr>
        <sz val="11"/>
        <rFont val="Arial"/>
        <family val="2"/>
      </rPr>
      <t xml:space="preserve"> en el uso de la energía? Por ejemplo: ascensores, sistemas de climatización central, equipos electromecánicos, bombas de agua, equipos de agua caliente y vapor, etc. </t>
    </r>
  </si>
  <si>
    <r>
      <t xml:space="preserve">¿Se utilizan la </t>
    </r>
    <r>
      <rPr>
        <b/>
        <sz val="11"/>
        <rFont val="Arial"/>
        <family val="2"/>
      </rPr>
      <t xml:space="preserve">brisa y el viento </t>
    </r>
    <r>
      <rPr>
        <sz val="11"/>
        <rFont val="Arial"/>
        <family val="2"/>
      </rPr>
      <t>de las ventanas o puertas para</t>
    </r>
    <r>
      <rPr>
        <b/>
        <sz val="11"/>
        <rFont val="Arial"/>
        <family val="2"/>
      </rPr>
      <t xml:space="preserve"> proveer ventilación natural</t>
    </r>
    <r>
      <rPr>
        <sz val="11"/>
        <rFont val="Arial"/>
        <family val="2"/>
      </rPr>
      <t xml:space="preserve"> en el hospital, en al menos </t>
    </r>
    <r>
      <rPr>
        <b/>
        <sz val="11"/>
        <rFont val="Arial"/>
        <family val="2"/>
      </rPr>
      <t>una zona no crítica</t>
    </r>
    <r>
      <rPr>
        <sz val="11"/>
        <rFont val="Arial"/>
        <family val="2"/>
      </rPr>
      <t>, en lugar de aires acondicionados y ventiladores eléctricos, cuando sea posible?</t>
    </r>
  </si>
  <si>
    <r>
      <t xml:space="preserve">¿Cuenta con un </t>
    </r>
    <r>
      <rPr>
        <b/>
        <sz val="11"/>
        <rFont val="Arial"/>
        <family val="2"/>
      </rPr>
      <t>programa de mantenimiento preventivo</t>
    </r>
    <r>
      <rPr>
        <sz val="11"/>
        <rFont val="Arial"/>
        <family val="2"/>
      </rPr>
      <t xml:space="preserve"> (incluida la sustitución por dispositivos de bajo consumo) de todos los equipos conectados a la instalación eléctrica?</t>
    </r>
  </si>
  <si>
    <r>
      <t xml:space="preserve">¿Se </t>
    </r>
    <r>
      <rPr>
        <b/>
        <sz val="11"/>
        <rFont val="Arial"/>
        <family val="2"/>
      </rPr>
      <t>reparan inmediatamente</t>
    </r>
    <r>
      <rPr>
        <sz val="11"/>
        <rFont val="Arial"/>
        <family val="2"/>
      </rPr>
      <t xml:space="preserve"> (en menos de 24 horas) </t>
    </r>
    <r>
      <rPr>
        <b/>
        <sz val="11"/>
        <rFont val="Arial"/>
        <family val="2"/>
      </rPr>
      <t>las deficiencias en el funcionamiento de equipos o accesorios</t>
    </r>
    <r>
      <rPr>
        <sz val="11"/>
        <rFont val="Arial"/>
        <family val="2"/>
      </rPr>
      <t xml:space="preserve"> (incluida la sustitución por equipos de bajo consumo)?</t>
    </r>
  </si>
  <si>
    <r>
      <t xml:space="preserve">¿Existe un </t>
    </r>
    <r>
      <rPr>
        <b/>
        <sz val="11"/>
        <rFont val="Arial"/>
        <family val="2"/>
      </rPr>
      <t xml:space="preserve">programa de mantenimiento </t>
    </r>
    <r>
      <rPr>
        <sz val="11"/>
        <rFont val="Arial"/>
        <family val="2"/>
      </rPr>
      <t>de las máquinas de anestesia, los circuitos de respiración y los sistemas de depuración de gases residuales, a fin de</t>
    </r>
    <r>
      <rPr>
        <b/>
        <sz val="11"/>
        <rFont val="Arial"/>
        <family val="2"/>
      </rPr>
      <t xml:space="preserve"> minimizar el escape de gases anestésicos</t>
    </r>
    <r>
      <rPr>
        <sz val="11"/>
        <rFont val="Arial"/>
        <family val="2"/>
      </rPr>
      <t xml:space="preserve"> en los quirófanos?</t>
    </r>
  </si>
  <si>
    <r>
      <t xml:space="preserve">¿Se han </t>
    </r>
    <r>
      <rPr>
        <b/>
        <sz val="11"/>
        <rFont val="Arial"/>
        <family val="2"/>
      </rPr>
      <t xml:space="preserve">reemplazado (o eliminado) </t>
    </r>
    <r>
      <rPr>
        <sz val="11"/>
        <rFont val="Arial"/>
        <family val="2"/>
      </rPr>
      <t>los dispositivos que contienen</t>
    </r>
    <r>
      <rPr>
        <b/>
        <sz val="11"/>
        <rFont val="Arial"/>
        <family val="2"/>
      </rPr>
      <t xml:space="preserve"> clorofluorocarbonos (CFC)</t>
    </r>
    <r>
      <rPr>
        <sz val="11"/>
        <rFont val="Arial"/>
        <family val="2"/>
      </rPr>
      <t>?</t>
    </r>
  </si>
  <si>
    <r>
      <t xml:space="preserve">¿El hospital cuenta con procedimientos establecidos para la </t>
    </r>
    <r>
      <rPr>
        <b/>
        <sz val="11"/>
        <rFont val="Arial"/>
        <family val="2"/>
      </rPr>
      <t xml:space="preserve">adquisición y distribución de productos peligrosos y químicos </t>
    </r>
    <r>
      <rPr>
        <sz val="11"/>
        <rFont val="Arial"/>
        <family val="2"/>
      </rPr>
      <t>para evitar un sobreabastecimiento? Por ejemplo: productos tóxicos.</t>
    </r>
  </si>
  <si>
    <r>
      <t>¿El hospital ha establecido una</t>
    </r>
    <r>
      <rPr>
        <b/>
        <sz val="11"/>
        <rFont val="Arial"/>
        <family val="2"/>
      </rPr>
      <t xml:space="preserve"> ruta de eliminación de residuos peligrosos biológico-infecciosos (RPBI)</t>
    </r>
    <r>
      <rPr>
        <sz val="11"/>
        <rFont val="Arial"/>
        <family val="2"/>
      </rPr>
      <t xml:space="preserve"> hacia el lugar de almacenaje seguro?</t>
    </r>
  </si>
  <si>
    <r>
      <t xml:space="preserve">¿Existen procedimientos establecidos que incluyan la </t>
    </r>
    <r>
      <rPr>
        <b/>
        <sz val="11"/>
        <rFont val="Arial"/>
        <family val="2"/>
      </rPr>
      <t>señalización para separar los residuos peligrosos</t>
    </r>
    <r>
      <rPr>
        <sz val="11"/>
        <rFont val="Arial"/>
        <family val="2"/>
      </rPr>
      <t xml:space="preserve">, y se ponen en marcha? </t>
    </r>
  </si>
  <si>
    <r>
      <t xml:space="preserve">¿Se </t>
    </r>
    <r>
      <rPr>
        <b/>
        <sz val="11"/>
        <rFont val="Arial"/>
        <family val="2"/>
      </rPr>
      <t>monitorea la fecha de caducidad de los productos farmacéuticos y se reduce su adquisición</t>
    </r>
    <r>
      <rPr>
        <sz val="11"/>
        <rFont val="Arial"/>
        <family val="2"/>
      </rPr>
      <t xml:space="preserve"> para evitar el sobrerracionamiento o aumento de residuos farmacéuticos?</t>
    </r>
  </si>
  <si>
    <r>
      <t xml:space="preserve">¿El hospital cuenta con un procedimiento para cumplir con las </t>
    </r>
    <r>
      <rPr>
        <b/>
        <sz val="11"/>
        <rFont val="Arial"/>
        <family val="2"/>
      </rPr>
      <t>normas nacionales para desechar metales pesados contenidos en los dispositivos y accesorios médicos</t>
    </r>
    <r>
      <rPr>
        <sz val="11"/>
        <rFont val="Arial"/>
        <family val="2"/>
      </rPr>
      <t>?</t>
    </r>
    <r>
      <rPr>
        <b/>
        <sz val="11"/>
        <rFont val="Arial"/>
        <family val="2"/>
      </rPr>
      <t xml:space="preserve"> </t>
    </r>
    <r>
      <rPr>
        <sz val="11"/>
        <rFont val="Arial"/>
        <family val="2"/>
      </rPr>
      <t>Por ejemplo: mercurio en termómetros rotos, plomo en trajes contra la radiación desgastados, lámparas o baterías.</t>
    </r>
  </si>
  <si>
    <r>
      <t xml:space="preserve">¿El hospital cuenta con un </t>
    </r>
    <r>
      <rPr>
        <b/>
        <sz val="11"/>
        <rFont val="Arial"/>
        <family val="2"/>
      </rPr>
      <t>programa de separación y clasificación de los residuos reciclables</t>
    </r>
    <r>
      <rPr>
        <sz val="11"/>
        <rFont val="Arial"/>
        <family val="2"/>
      </rPr>
      <t xml:space="preserve"> acorde con la normativa nacional</t>
    </r>
    <r>
      <rPr>
        <b/>
        <sz val="11"/>
        <rFont val="Arial"/>
        <family val="2"/>
      </rPr>
      <t xml:space="preserve"> </t>
    </r>
    <r>
      <rPr>
        <sz val="11"/>
        <rFont val="Arial"/>
        <family val="2"/>
      </rPr>
      <t>(que incluyan contenedores correctamente identificados y distribuidos en el hospital, señalética, normativa, disposición final y socialización)?</t>
    </r>
  </si>
  <si>
    <r>
      <t xml:space="preserve">¿El hospital prioriza la </t>
    </r>
    <r>
      <rPr>
        <b/>
        <sz val="11"/>
        <rFont val="Arial"/>
        <family val="2"/>
      </rPr>
      <t>utilización de materiales biodegradables como papel, cartón o productos vegetales</t>
    </r>
    <r>
      <rPr>
        <sz val="11"/>
        <rFont val="Arial"/>
        <family val="2"/>
      </rPr>
      <t xml:space="preserve"> en lugar de plásticos de un solo uso y espuma de poliestireno, para servicios alimentarios?</t>
    </r>
  </si>
  <si>
    <r>
      <t xml:space="preserve">¿El hospital recicla los </t>
    </r>
    <r>
      <rPr>
        <b/>
        <sz val="11"/>
        <rFont val="Arial"/>
        <family val="2"/>
      </rPr>
      <t>materiales textiles, aparatos electrónicos en desuso, mobiliario, tóner o baterías agotadas</t>
    </r>
    <r>
      <rPr>
        <sz val="11"/>
        <rFont val="Arial"/>
        <family val="2"/>
      </rPr>
      <t>, de acuerdo con las normas nacionales o internacionales existentes?</t>
    </r>
  </si>
  <si>
    <r>
      <t xml:space="preserve">¿Se favorece el </t>
    </r>
    <r>
      <rPr>
        <b/>
        <sz val="11"/>
        <rFont val="Arial"/>
        <family val="2"/>
      </rPr>
      <t>uso de la ropa de tela frente a la ropa desechable</t>
    </r>
    <r>
      <rPr>
        <sz val="11"/>
        <rFont val="Arial"/>
        <family val="2"/>
      </rPr>
      <t>, en los casos en que sea posible?</t>
    </r>
  </si>
  <si>
    <r>
      <t xml:space="preserve">¿El hospital recicla los </t>
    </r>
    <r>
      <rPr>
        <b/>
        <sz val="11"/>
        <rFont val="Arial"/>
        <family val="2"/>
      </rPr>
      <t>residuos tales como papel, cartón, plásticos, envases de vidrio o metal</t>
    </r>
    <r>
      <rPr>
        <sz val="11"/>
        <rFont val="Arial"/>
        <family val="2"/>
      </rPr>
      <t>, de acuerdo con las normas nacionales o internacionales existentes?</t>
    </r>
  </si>
  <si>
    <r>
      <t xml:space="preserve">¿El hospital </t>
    </r>
    <r>
      <rPr>
        <b/>
        <sz val="11"/>
        <rFont val="Arial"/>
        <family val="2"/>
      </rPr>
      <t>prioriza la compra de al menos el 50% de alimentos de fuentes locales</t>
    </r>
    <r>
      <rPr>
        <sz val="11"/>
        <rFont val="Arial"/>
        <family val="2"/>
      </rPr>
      <t>,</t>
    </r>
    <r>
      <rPr>
        <b/>
        <sz val="11"/>
        <rFont val="Arial"/>
        <family val="2"/>
      </rPr>
      <t xml:space="preserve"> </t>
    </r>
    <r>
      <rPr>
        <sz val="11"/>
        <rFont val="Arial"/>
        <family val="2"/>
      </rPr>
      <t>según su disponibilidad?</t>
    </r>
  </si>
  <si>
    <r>
      <t xml:space="preserve">¿El plan ambiental incluye </t>
    </r>
    <r>
      <rPr>
        <b/>
        <sz val="11"/>
        <rFont val="Arial"/>
        <family val="2"/>
      </rPr>
      <t>acciones para reducir el desperdicio de alimentos</t>
    </r>
    <r>
      <rPr>
        <sz val="11"/>
        <rFont val="Arial"/>
        <family val="2"/>
      </rPr>
      <t>? Por ejemplo: preguntar las preferencias por paciente y disponer de dietas personalizadas, etc.</t>
    </r>
  </si>
  <si>
    <r>
      <t xml:space="preserve">¿Se realiza el </t>
    </r>
    <r>
      <rPr>
        <b/>
        <sz val="11"/>
        <rFont val="Arial"/>
        <family val="2"/>
      </rPr>
      <t>mantenimiento programado de las ambulancias, vehículos administrativos y otros medios de transporte hospitalario</t>
    </r>
    <r>
      <rPr>
        <sz val="11"/>
        <rFont val="Arial"/>
        <family val="2"/>
      </rPr>
      <t xml:space="preserve"> que utilicen combustibles fósiles para el</t>
    </r>
    <r>
      <rPr>
        <b/>
        <sz val="11"/>
        <rFont val="Arial"/>
        <family val="2"/>
      </rPr>
      <t xml:space="preserve"> control de gases y la reducción de emisiones</t>
    </r>
    <r>
      <rPr>
        <sz val="11"/>
        <rFont val="Arial"/>
        <family val="2"/>
      </rPr>
      <t>?</t>
    </r>
  </si>
  <si>
    <r>
      <t xml:space="preserve">¿Se cuenta con al menos un vehículo que utilice </t>
    </r>
    <r>
      <rPr>
        <b/>
        <sz val="11"/>
        <rFont val="Arial"/>
        <family val="2"/>
      </rPr>
      <t>combustibles alternativos</t>
    </r>
    <r>
      <rPr>
        <sz val="11"/>
        <rFont val="Arial"/>
        <family val="2"/>
      </rPr>
      <t>, biocombustibles, o sea eléctrico o híbrido, incluida la flota de ambulancias, que permita</t>
    </r>
    <r>
      <rPr>
        <b/>
        <sz val="11"/>
        <rFont val="Arial"/>
        <family val="2"/>
      </rPr>
      <t xml:space="preserve"> reducir la emisión de gases contaminantes</t>
    </r>
    <r>
      <rPr>
        <sz val="11"/>
        <rFont val="Arial"/>
        <family val="2"/>
      </rPr>
      <t>?</t>
    </r>
  </si>
  <si>
    <r>
      <t>¿Se</t>
    </r>
    <r>
      <rPr>
        <b/>
        <sz val="11"/>
        <rFont val="Arial"/>
        <family val="2"/>
      </rPr>
      <t xml:space="preserve"> prioriza la adquisición</t>
    </r>
    <r>
      <rPr>
        <sz val="11"/>
        <rFont val="Arial"/>
        <family val="2"/>
      </rPr>
      <t xml:space="preserve"> de vehículos que sean </t>
    </r>
    <r>
      <rPr>
        <b/>
        <sz val="11"/>
        <rFont val="Arial"/>
        <family val="2"/>
      </rPr>
      <t>eficientes con el uso del combustible</t>
    </r>
    <r>
      <rPr>
        <sz val="11"/>
        <rFont val="Arial"/>
        <family val="2"/>
      </rPr>
      <t xml:space="preserve">? Por ejemplo: aquellos que utilicen menos combustible para cubrir la misma distancia y función.   </t>
    </r>
  </si>
  <si>
    <r>
      <t xml:space="preserve">¿El hospital  </t>
    </r>
    <r>
      <rPr>
        <b/>
        <sz val="11"/>
        <rFont val="Arial"/>
        <family val="2"/>
      </rPr>
      <t xml:space="preserve">promueve la utilización de formas de transporte bajo en emisiones </t>
    </r>
    <r>
      <rPr>
        <sz val="11"/>
        <rFont val="Arial"/>
        <family val="2"/>
      </rPr>
      <t xml:space="preserve">(por ejemplo: caminar o usar bicicleta, patinetas eléctricas,  transporte público eléctrico u otros medios de transporte no contaminante),  </t>
    </r>
    <r>
      <rPr>
        <b/>
        <sz val="11"/>
        <rFont val="Arial"/>
        <family val="2"/>
      </rPr>
      <t>transporte público o uso compartido de vehículos,</t>
    </r>
    <r>
      <rPr>
        <sz val="11"/>
        <rFont val="Arial"/>
        <family val="2"/>
      </rPr>
      <t xml:space="preserve"> y </t>
    </r>
    <r>
      <rPr>
        <b/>
        <sz val="11"/>
        <rFont val="Arial"/>
        <family val="2"/>
      </rPr>
      <t>cuenta con la infraestructura</t>
    </r>
    <r>
      <rPr>
        <sz val="11"/>
        <rFont val="Arial"/>
        <family val="2"/>
      </rPr>
      <t xml:space="preserve"> para su implementación (por ejemplo: estacionamiento seguro de bicicletas, áreas de carga para vehículos eléctricos, etc.)?</t>
    </r>
  </si>
  <si>
    <r>
      <t xml:space="preserve">¿Se prioriza el </t>
    </r>
    <r>
      <rPr>
        <b/>
        <sz val="11"/>
        <rFont val="Arial"/>
        <family val="2"/>
      </rPr>
      <t>uso de materiales producidos localmente</t>
    </r>
    <r>
      <rPr>
        <sz val="11"/>
        <rFont val="Arial"/>
        <family val="2"/>
      </rPr>
      <t xml:space="preserve">, en lugar de alternativas importadas, según la disponibilidad local, para </t>
    </r>
    <r>
      <rPr>
        <b/>
        <sz val="11"/>
        <rFont val="Arial"/>
        <family val="2"/>
      </rPr>
      <t>disminuir las emisiones causadas por el transporte</t>
    </r>
    <r>
      <rPr>
        <sz val="11"/>
        <rFont val="Arial"/>
        <family val="2"/>
      </rPr>
      <t>? Por ejemplo: materiales de construcción, productos alimentarios, textiles, insumos médicos, etc.</t>
    </r>
  </si>
  <si>
    <r>
      <t xml:space="preserve">¿El hospital </t>
    </r>
    <r>
      <rPr>
        <b/>
        <sz val="11"/>
        <rFont val="Arial"/>
        <family val="2"/>
      </rPr>
      <t>siembra, protege y regenera</t>
    </r>
    <r>
      <rPr>
        <sz val="11"/>
        <rFont val="Arial"/>
        <family val="2"/>
      </rPr>
      <t xml:space="preserve"> sus áreas verdes sin afectar negativamente a la flora y la fauna de zonas aledañas?</t>
    </r>
  </si>
  <si>
    <r>
      <t xml:space="preserve">¿El hospital cuenta con </t>
    </r>
    <r>
      <rPr>
        <b/>
        <sz val="11"/>
        <rFont val="Arial"/>
        <family val="2"/>
      </rPr>
      <t xml:space="preserve">políticas o estrategias sostenibles </t>
    </r>
    <r>
      <rPr>
        <sz val="11"/>
        <rFont val="Arial"/>
        <family val="2"/>
      </rPr>
      <t>en concordancia con las normas nacionales o internacionales, según su disponibilidad?</t>
    </r>
  </si>
  <si>
    <r>
      <t>¿El hospital cuenta con un</t>
    </r>
    <r>
      <rPr>
        <b/>
        <sz val="11"/>
        <rFont val="Arial"/>
        <family val="2"/>
      </rPr>
      <t xml:space="preserve"> equipo de trabajo o responsables encargados de planear, implementar, monitorear y comunicar </t>
    </r>
    <r>
      <rPr>
        <sz val="11"/>
        <rFont val="Arial"/>
        <family val="2"/>
      </rPr>
      <t>los avances de la política o estrategia sostenible?</t>
    </r>
  </si>
  <si>
    <r>
      <t xml:space="preserve">¿Se </t>
    </r>
    <r>
      <rPr>
        <b/>
        <sz val="11"/>
        <rFont val="Arial"/>
        <family val="2"/>
      </rPr>
      <t>sensibiliza</t>
    </r>
    <r>
      <rPr>
        <sz val="11"/>
        <rFont val="Arial"/>
        <family val="2"/>
      </rPr>
      <t xml:space="preserve"> a los funcionarios, el personal y los pacientes sobre el </t>
    </r>
    <r>
      <rPr>
        <b/>
        <sz val="11"/>
        <rFont val="Arial"/>
        <family val="2"/>
      </rPr>
      <t>uso eficiente del agua</t>
    </r>
    <r>
      <rPr>
        <sz val="11"/>
        <rFont val="Arial"/>
        <family val="2"/>
      </rPr>
      <t>?</t>
    </r>
  </si>
  <si>
    <r>
      <t xml:space="preserve">¿El hospital </t>
    </r>
    <r>
      <rPr>
        <b/>
        <sz val="11"/>
        <rFont val="Arial"/>
        <family val="2"/>
      </rPr>
      <t>trata las aguas residuales</t>
    </r>
    <r>
      <rPr>
        <sz val="11"/>
        <rFont val="Arial"/>
        <family val="2"/>
      </rPr>
      <t xml:space="preserve"> (ya sea en sitio o mediante un tercero), en concordancia con la normativa nacional?</t>
    </r>
  </si>
  <si>
    <r>
      <t xml:space="preserve">¿Cuenta con un </t>
    </r>
    <r>
      <rPr>
        <b/>
        <sz val="11"/>
        <rFont val="Arial"/>
        <family val="2"/>
      </rPr>
      <t xml:space="preserve">programa permanente de mantenimiento preventivo </t>
    </r>
    <r>
      <rPr>
        <sz val="11"/>
        <rFont val="Arial"/>
        <family val="2"/>
      </rPr>
      <t>(incluida la sustitución por equipos o accesorios de bajo consumo) de la red hídrica del hospital que contenga planos actualizados, bitácoras y plan de mantenimiento?</t>
    </r>
  </si>
  <si>
    <r>
      <t xml:space="preserve">¿Se </t>
    </r>
    <r>
      <rPr>
        <b/>
        <sz val="11"/>
        <rFont val="Arial"/>
        <family val="2"/>
      </rPr>
      <t xml:space="preserve">reparan inmediatamente </t>
    </r>
    <r>
      <rPr>
        <sz val="11"/>
        <rFont val="Arial"/>
        <family val="2"/>
      </rPr>
      <t>(en menos de 24 horas)</t>
    </r>
    <r>
      <rPr>
        <b/>
        <sz val="11"/>
        <rFont val="Arial"/>
        <family val="2"/>
      </rPr>
      <t xml:space="preserve"> las fugas en la red hídrica, las instalaciones sanitarias y las fallas en equipos o accesorios </t>
    </r>
    <r>
      <rPr>
        <sz val="11"/>
        <rFont val="Arial"/>
        <family val="2"/>
      </rPr>
      <t>(incluida la sustitución por equipos de bajo consumo)?</t>
    </r>
  </si>
  <si>
    <r>
      <t xml:space="preserve">¿Al menos el </t>
    </r>
    <r>
      <rPr>
        <b/>
        <sz val="11"/>
        <rFont val="Arial"/>
        <family val="2"/>
      </rPr>
      <t>50%</t>
    </r>
    <r>
      <rPr>
        <sz val="11"/>
        <rFont val="Arial"/>
        <family val="2"/>
      </rPr>
      <t xml:space="preserve"> de los equipos informáticos y electrodomésticos</t>
    </r>
    <r>
      <rPr>
        <b/>
        <sz val="11"/>
        <rFont val="Arial"/>
        <family val="2"/>
      </rPr>
      <t xml:space="preserve"> se califican como de alta eficiencia energética </t>
    </r>
    <r>
      <rPr>
        <sz val="11"/>
        <rFont val="Arial"/>
        <family val="2"/>
      </rPr>
      <t xml:space="preserve">(clasificación energética A, B o C)? </t>
    </r>
  </si>
  <si>
    <r>
      <t>¿Al menos el</t>
    </r>
    <r>
      <rPr>
        <b/>
        <sz val="11"/>
        <rFont val="Arial"/>
        <family val="2"/>
      </rPr>
      <t xml:space="preserve"> 50% de los equipos médicos son eficientes en el uso de la energía</t>
    </r>
    <r>
      <rPr>
        <sz val="11"/>
        <rFont val="Arial"/>
        <family val="2"/>
      </rPr>
      <t xml:space="preserve">? Por ejemplo: equipos de diagnóstico, terapéuticos, biomédicos, etc., certificados como tal según el fabricante.  </t>
    </r>
  </si>
  <si>
    <r>
      <t xml:space="preserve">¿Se aprovecha el </t>
    </r>
    <r>
      <rPr>
        <b/>
        <sz val="11"/>
        <rFont val="Arial"/>
        <family val="2"/>
      </rPr>
      <t>ingreso de la luz solar para reducir la necesidad de iluminación</t>
    </r>
    <r>
      <rPr>
        <sz val="11"/>
        <rFont val="Arial"/>
        <family val="2"/>
      </rPr>
      <t xml:space="preserve"> artificial durante el día, en al menos una zona no crítica del hospital? Por ejemplo: mediante ventanas, tragaluces o claraboyas, o fotoceldas que controlen el encendido de las luces según la cantidad de luz solar disponible.</t>
    </r>
  </si>
  <si>
    <r>
      <t>¿Al menos el</t>
    </r>
    <r>
      <rPr>
        <b/>
        <sz val="11"/>
        <rFont val="Arial"/>
        <family val="2"/>
      </rPr>
      <t xml:space="preserve"> 50% de equipos informáticos optimizan el uso de energía</t>
    </r>
    <r>
      <rPr>
        <sz val="11"/>
        <rFont val="Arial"/>
        <family val="2"/>
      </rPr>
      <t>? Por ejemplo: equipos en modo inactivo o ahorro de energía o monitores de computadoras de bajo consumo cuando no están siendo usados.</t>
    </r>
  </si>
  <si>
    <r>
      <t xml:space="preserve">¿El hospital cuenta con procedimientos establecidos para la </t>
    </r>
    <r>
      <rPr>
        <b/>
        <sz val="11"/>
        <rFont val="Arial"/>
        <family val="2"/>
      </rPr>
      <t>adquisición, almacenamiento y distribución de productos farmacéuticos</t>
    </r>
    <r>
      <rPr>
        <sz val="11"/>
        <rFont val="Arial"/>
        <family val="2"/>
      </rPr>
      <t>, para evitar un sobreabastecimiento?</t>
    </r>
  </si>
  <si>
    <r>
      <t xml:space="preserve">¿Se cuenta con </t>
    </r>
    <r>
      <rPr>
        <b/>
        <sz val="11"/>
        <rFont val="Arial"/>
        <family val="2"/>
      </rPr>
      <t>protocolos para el almacenamiento y manipulación adecuada de sustancias radiactivas</t>
    </r>
    <r>
      <rPr>
        <sz val="11"/>
        <rFont val="Arial"/>
        <family val="2"/>
      </rPr>
      <t>, según la normativa existente a nivel nacional o internacional?</t>
    </r>
  </si>
  <si>
    <r>
      <t>¿El hospital tiene un programa o procedimiento para la gestión</t>
    </r>
    <r>
      <rPr>
        <b/>
        <sz val="11"/>
        <rFont val="Arial"/>
        <family val="2"/>
      </rPr>
      <t xml:space="preserve"> ambiental de los residuos hospitalarios </t>
    </r>
    <r>
      <rPr>
        <sz val="11"/>
        <rFont val="Arial"/>
        <family val="2"/>
      </rPr>
      <t>que incluya: segregación, manipulación y almacenamiento, recolección (incluida la cuantificación y pesaje) y transporte para la disposición final de residuos (comunes, peligrosos, biológicos)?</t>
    </r>
  </si>
  <si>
    <r>
      <t xml:space="preserve">¿El hospital cuenta con un programa de </t>
    </r>
    <r>
      <rPr>
        <b/>
        <sz val="11"/>
        <rFont val="Arial"/>
        <family val="2"/>
      </rPr>
      <t xml:space="preserve">separación y clasificación de  residuos no peligrosos </t>
    </r>
    <r>
      <rPr>
        <sz val="11"/>
        <rFont val="Arial"/>
        <family val="2"/>
      </rPr>
      <t>(que incluyan contenedores, señalética, normativa, disposición final, con enfoque de reciclaje y socialización)?</t>
    </r>
  </si>
  <si>
    <t>Están resaltadas las que el hospital aún no ha implementado.</t>
  </si>
  <si>
    <t xml:space="preserve">3. Instalar un sistema de captación de agua de lluvia. </t>
  </si>
  <si>
    <r>
      <t xml:space="preserve">¿El hospital prioriza la </t>
    </r>
    <r>
      <rPr>
        <b/>
        <sz val="11"/>
        <rFont val="Arial"/>
        <family val="2"/>
      </rPr>
      <t>siembra de especies nativas</t>
    </r>
    <r>
      <rPr>
        <sz val="11"/>
        <rFont val="Arial"/>
        <family val="2"/>
      </rPr>
      <t xml:space="preserve"> que se adapten al terreno y el clima?</t>
    </r>
  </si>
  <si>
    <t>14. Instalar electrodomésticos y equipos informáticos. eficientes.</t>
  </si>
  <si>
    <t xml:space="preserve">RESULTADOS DE LA LISTA DE CHEQUEO VERDE </t>
  </si>
  <si>
    <t>Calificación del hospital</t>
  </si>
  <si>
    <r>
      <rPr>
        <sz val="11"/>
        <rFont val="Arial"/>
        <family val="2"/>
      </rPr>
      <t xml:space="preserve">¿El hospital asigna un </t>
    </r>
    <r>
      <rPr>
        <b/>
        <sz val="11"/>
        <rFont val="Arial"/>
        <family val="2"/>
      </rPr>
      <t>presupuesto para la implementación del plan de gestión ambiental que permita ejecutar intervenciones sostenibles</t>
    </r>
    <r>
      <rPr>
        <sz val="11"/>
        <rFont val="Arial"/>
        <family val="2"/>
      </rPr>
      <t xml:space="preserve"> para la mitigación del impacto ambiental?</t>
    </r>
  </si>
  <si>
    <t>SISTEMA DE REGISTRO DE EVALUACIÓN</t>
  </si>
  <si>
    <r>
      <t xml:space="preserve">¿Se ha instalado al menos el </t>
    </r>
    <r>
      <rPr>
        <b/>
        <sz val="11"/>
        <rFont val="Arial"/>
        <family val="2"/>
      </rPr>
      <t>50% de accesorios de bajo consumo de agua</t>
    </r>
    <r>
      <rPr>
        <sz val="11"/>
        <rFont val="Arial"/>
        <family val="2"/>
      </rPr>
      <t xml:space="preserve"> en el hospital para evitar el desperdicio, en los casos en que sea posible? Por ejemplo: grifos con aireadores, llaves de agua con cierre automático o sensores, para limitar el caudal de agua.</t>
    </r>
  </si>
  <si>
    <r>
      <t xml:space="preserve">¿Si el hospital está ubicado en una zona lluviosa, se han instalado </t>
    </r>
    <r>
      <rPr>
        <b/>
        <sz val="11"/>
        <rFont val="Arial"/>
        <family val="2"/>
      </rPr>
      <t xml:space="preserve">sistemas de captación de agua de lluvia con el objetivo de su reutilización? </t>
    </r>
    <r>
      <rPr>
        <sz val="11"/>
        <rFont val="Arial"/>
        <family val="2"/>
      </rPr>
      <t>Por ejemplo: para irrigación, paisajismo o descarga de inodoros.</t>
    </r>
  </si>
  <si>
    <r>
      <t xml:space="preserve">¿En caso de existir áreas verdes, se utilizan </t>
    </r>
    <r>
      <rPr>
        <b/>
        <sz val="11"/>
        <rFont val="Arial"/>
        <family val="2"/>
      </rPr>
      <t xml:space="preserve">técnicas de riego </t>
    </r>
    <r>
      <rPr>
        <sz val="11"/>
        <rFont val="Arial"/>
        <family val="2"/>
      </rPr>
      <t xml:space="preserve">de esas áreas </t>
    </r>
    <r>
      <rPr>
        <b/>
        <sz val="11"/>
        <rFont val="Arial"/>
        <family val="2"/>
      </rPr>
      <t>que usan eficientemente el agua</t>
    </r>
    <r>
      <rPr>
        <sz val="11"/>
        <rFont val="Arial"/>
        <family val="2"/>
      </rPr>
      <t>? Por ejemplo: el riego por goteo, el uso de aspersores automáticos, o el uso de agua de lluvia.</t>
    </r>
  </si>
  <si>
    <r>
      <t xml:space="preserve">¿Tiene </t>
    </r>
    <r>
      <rPr>
        <b/>
        <sz val="11"/>
        <rFont val="Arial"/>
        <family val="2"/>
      </rPr>
      <t>sistemas de captación y reutilización de aguas grises</t>
    </r>
    <r>
      <rPr>
        <sz val="11"/>
        <rFont val="Arial"/>
        <family val="2"/>
      </rPr>
      <t xml:space="preserve"> provenientes de lavamanos o duchas, para limpieza de exteriores o de vehículos?</t>
    </r>
  </si>
  <si>
    <r>
      <t>¿Ha realizado una</t>
    </r>
    <r>
      <rPr>
        <b/>
        <sz val="11"/>
        <rFont val="Arial"/>
        <family val="2"/>
      </rPr>
      <t xml:space="preserve"> auditoría energética</t>
    </r>
    <r>
      <rPr>
        <sz val="11"/>
        <rFont val="Arial"/>
        <family val="2"/>
      </rPr>
      <t xml:space="preserve"> o ha implementado alguna herramienta para medir el consumo energético del hospital y proponer metas de reducción?</t>
    </r>
  </si>
  <si>
    <t>9. Clasificar residuos, reducir, reutilizar y reciclar.</t>
  </si>
  <si>
    <t>10. Reducir el uso de papel.</t>
  </si>
  <si>
    <r>
      <t>¿Cuenta con planes de</t>
    </r>
    <r>
      <rPr>
        <b/>
        <sz val="11"/>
        <rFont val="Arial"/>
        <family val="2"/>
      </rPr>
      <t xml:space="preserve"> contingencia para el manejo de residuos</t>
    </r>
    <r>
      <rPr>
        <sz val="11"/>
        <rFont val="Arial"/>
        <family val="2"/>
      </rPr>
      <t xml:space="preserve"> comunes, peligrosos y biológicos, durante y después de emergencias por diversos orígenes (incluyendo las climáticas)?</t>
    </r>
  </si>
  <si>
    <r>
      <t xml:space="preserve">¿El hospital cuenta con procedimientos, o los gestiona mediante un tercero, para </t>
    </r>
    <r>
      <rPr>
        <b/>
        <sz val="11"/>
        <rFont val="Arial"/>
        <family val="2"/>
      </rPr>
      <t>la neutralización o desactivación de fármacos, de residuos radiactivos, o la disminución de la peligrosidad para el tratamiento de los residuos sólidos y líquidos,</t>
    </r>
    <r>
      <rPr>
        <sz val="11"/>
        <rFont val="Arial"/>
        <family val="2"/>
      </rPr>
      <t xml:space="preserve"> según las normativas de gestión y manejo de residuos de la autoridad nacional respectiva?</t>
    </r>
  </si>
  <si>
    <t>Herramienta de Lista de Chequeo Verde</t>
  </si>
  <si>
    <t>Smart Hopitals</t>
  </si>
  <si>
    <t>Smart Hospitals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</si>
</sst>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rgb="FF006100"/>
      <name val="Calibri"/>
      <family val="2"/>
      <scheme val="minor"/>
    </font>
    <font>
      <sz val="11"/>
      <color rgb="FF9C6500"/>
      <name val="Calibri"/>
      <family val="2"/>
      <scheme val="minor"/>
    </font>
    <font>
      <sz val="11"/>
      <color theme="1"/>
      <name val="Calibri"/>
      <family val="2"/>
      <scheme val="minor"/>
    </font>
    <font>
      <sz val="8"/>
      <name val="Calibri"/>
      <family val="2"/>
      <scheme val="minor"/>
    </font>
    <font>
      <sz val="11"/>
      <color theme="1"/>
      <name val="Arial"/>
      <family val="2"/>
    </font>
    <font>
      <sz val="12"/>
      <color theme="1"/>
      <name val="Arial"/>
      <family val="2"/>
    </font>
    <font>
      <sz val="14"/>
      <color theme="1"/>
      <name val="Arial"/>
      <family val="2"/>
    </font>
    <font>
      <b/>
      <sz val="14"/>
      <color theme="1"/>
      <name val="Arial"/>
      <family val="2"/>
    </font>
    <font>
      <b/>
      <sz val="14"/>
      <color theme="9"/>
      <name val="Arial"/>
      <family val="2"/>
    </font>
    <font>
      <b/>
      <sz val="12"/>
      <color theme="9"/>
      <name val="Arial"/>
      <family val="2"/>
    </font>
    <font>
      <b/>
      <sz val="11"/>
      <color theme="1"/>
      <name val="Arial"/>
      <family val="2"/>
    </font>
    <font>
      <b/>
      <sz val="11"/>
      <color theme="9"/>
      <name val="Arial"/>
      <family val="2"/>
    </font>
    <font>
      <sz val="11"/>
      <color indexed="8"/>
      <name val="Calibri"/>
      <family val="2"/>
    </font>
    <font>
      <b/>
      <sz val="11"/>
      <name val="Arial"/>
      <family val="2"/>
    </font>
    <font>
      <sz val="11"/>
      <name val="Arial"/>
      <family val="2"/>
    </font>
    <font>
      <b/>
      <sz val="14"/>
      <name val="Arial"/>
      <family val="2"/>
    </font>
    <font>
      <sz val="14"/>
      <name val="Arial"/>
      <family val="2"/>
    </font>
    <font>
      <sz val="11"/>
      <color theme="0"/>
      <name val="Arial"/>
      <family val="2"/>
    </font>
    <font>
      <sz val="11"/>
      <color rgb="FFFF0000"/>
      <name val="Arial"/>
      <family val="2"/>
    </font>
    <font>
      <sz val="11"/>
      <color rgb="FF212121"/>
      <name val="Arial"/>
      <family val="2"/>
    </font>
    <font>
      <b/>
      <sz val="16"/>
      <name val="Arial"/>
      <family val="2"/>
    </font>
    <font>
      <b/>
      <sz val="11"/>
      <color theme="0"/>
      <name val="Arial"/>
      <family val="2"/>
    </font>
    <font>
      <b/>
      <sz val="60"/>
      <color theme="0"/>
      <name val="Arial"/>
      <family val="2"/>
    </font>
  </fonts>
  <fills count="10">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EB9C"/>
      </patternFill>
    </fill>
    <fill>
      <patternFill patternType="solid">
        <fgColor theme="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7" tint="0.59999389629810485"/>
        <bgColor indexed="64"/>
      </patternFill>
    </fill>
  </fills>
  <borders count="101">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bottom style="thin">
        <color theme="1"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top style="medium">
        <color theme="1"/>
      </top>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thin">
        <color theme="0" tint="-0.249977111117893"/>
      </left>
      <right/>
      <top style="thin">
        <color theme="0" tint="-0.249977111117893"/>
      </top>
      <bottom style="thin">
        <color theme="1"/>
      </bottom>
      <diagonal/>
    </border>
    <border>
      <left/>
      <right/>
      <top style="thin">
        <color theme="0" tint="-0.249977111117893"/>
      </top>
      <bottom style="thin">
        <color theme="1"/>
      </bottom>
      <diagonal/>
    </border>
    <border>
      <left/>
      <right style="thin">
        <color theme="0" tint="-0.249977111117893"/>
      </right>
      <top/>
      <bottom/>
      <diagonal/>
    </border>
    <border>
      <left style="medium">
        <color theme="1"/>
      </left>
      <right/>
      <top style="medium">
        <color theme="1"/>
      </top>
      <bottom/>
      <diagonal/>
    </border>
    <border>
      <left/>
      <right style="medium">
        <color theme="1"/>
      </right>
      <top style="medium">
        <color theme="1"/>
      </top>
      <bottom/>
      <diagonal/>
    </border>
    <border>
      <left style="thin">
        <color theme="0" tint="-0.249977111117893"/>
      </left>
      <right style="medium">
        <color theme="1"/>
      </right>
      <top/>
      <bottom/>
      <diagonal/>
    </border>
    <border>
      <left style="thin">
        <color theme="0" tint="-0.249977111117893"/>
      </left>
      <right/>
      <top/>
      <bottom/>
      <diagonal/>
    </border>
    <border>
      <left style="thin">
        <color theme="0" tint="-0.249977111117893"/>
      </left>
      <right/>
      <top/>
      <bottom style="thin">
        <color indexed="64"/>
      </bottom>
      <diagonal/>
    </border>
    <border>
      <left/>
      <right style="thin">
        <color theme="0" tint="-0.249977111117893"/>
      </right>
      <top/>
      <bottom style="thin">
        <color indexed="64"/>
      </bottom>
      <diagonal/>
    </border>
    <border>
      <left style="medium">
        <color theme="0" tint="-0.34998626667073579"/>
      </left>
      <right style="thin">
        <color theme="1" tint="0.499984740745262"/>
      </right>
      <top style="medium">
        <color theme="0" tint="-0.34998626667073579"/>
      </top>
      <bottom style="thin">
        <color theme="1" tint="0.499984740745262"/>
      </bottom>
      <diagonal/>
    </border>
    <border>
      <left style="thin">
        <color theme="1" tint="0.499984740745262"/>
      </left>
      <right style="thin">
        <color theme="1" tint="0.499984740745262"/>
      </right>
      <top style="medium">
        <color theme="0" tint="-0.34998626667073579"/>
      </top>
      <bottom style="thin">
        <color theme="1" tint="0.499984740745262"/>
      </bottom>
      <diagonal/>
    </border>
    <border>
      <left style="thin">
        <color theme="1" tint="0.499984740745262"/>
      </left>
      <right style="thin">
        <color theme="1" tint="0.499984740745262"/>
      </right>
      <top style="medium">
        <color theme="0" tint="-0.34998626667073579"/>
      </top>
      <bottom/>
      <diagonal/>
    </border>
    <border>
      <left style="thin">
        <color theme="1" tint="0.499984740745262"/>
      </left>
      <right style="medium">
        <color theme="0" tint="-0.34998626667073579"/>
      </right>
      <top style="medium">
        <color theme="0" tint="-0.34998626667073579"/>
      </top>
      <bottom style="thin">
        <color theme="1" tint="0.499984740745262"/>
      </bottom>
      <diagonal/>
    </border>
    <border>
      <left style="medium">
        <color theme="0" tint="-0.34998626667073579"/>
      </left>
      <right style="thin">
        <color theme="1" tint="0.499984740745262"/>
      </right>
      <top style="thin">
        <color theme="1" tint="0.499984740745262"/>
      </top>
      <bottom style="medium">
        <color theme="0" tint="-0.34998626667073579"/>
      </bottom>
      <diagonal/>
    </border>
    <border>
      <left style="thin">
        <color theme="1" tint="0.499984740745262"/>
      </left>
      <right style="thin">
        <color theme="1" tint="0.499984740745262"/>
      </right>
      <top style="thin">
        <color theme="1" tint="0.499984740745262"/>
      </top>
      <bottom style="medium">
        <color theme="0" tint="-0.34998626667073579"/>
      </bottom>
      <diagonal/>
    </border>
    <border>
      <left style="thin">
        <color theme="1" tint="0.499984740745262"/>
      </left>
      <right style="thin">
        <color theme="1" tint="0.499984740745262"/>
      </right>
      <top/>
      <bottom style="medium">
        <color theme="0" tint="-0.34998626667073579"/>
      </bottom>
      <diagonal/>
    </border>
    <border>
      <left/>
      <right style="thin">
        <color theme="0" tint="-0.34998626667073579"/>
      </right>
      <top style="thin">
        <color theme="0" tint="-0.249977111117893"/>
      </top>
      <bottom style="thin">
        <color theme="1"/>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thin">
        <color theme="1" tint="0.499984740745262"/>
      </left>
      <right/>
      <top style="medium">
        <color theme="0" tint="-0.34998626667073579"/>
      </top>
      <bottom style="thin">
        <color theme="1" tint="0.499984740745262"/>
      </bottom>
      <diagonal/>
    </border>
    <border>
      <left style="thin">
        <color theme="1" tint="0.499984740745262"/>
      </left>
      <right/>
      <top style="thin">
        <color theme="1" tint="0.499984740745262"/>
      </top>
      <bottom style="medium">
        <color theme="0" tint="-0.34998626667073579"/>
      </bottom>
      <diagonal/>
    </border>
    <border>
      <left style="thin">
        <color theme="1" tint="0.499984740745262"/>
      </left>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top/>
      <bottom style="thin">
        <color theme="0" tint="-0.499984740745262"/>
      </bottom>
      <diagonal/>
    </border>
    <border>
      <left/>
      <right style="thin">
        <color theme="1" tint="0.499984740745262"/>
      </right>
      <top style="thin">
        <color theme="1" tint="0.499984740745262"/>
      </top>
      <bottom style="thin">
        <color theme="1" tint="0.499984740745262"/>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s>
  <cellStyleXfs count="5">
    <xf numFmtId="0" fontId="0" fillId="0" borderId="0"/>
    <xf numFmtId="0" fontId="1" fillId="3" borderId="0" applyNumberFormat="0" applyBorder="0" applyAlignment="0" applyProtection="0"/>
    <xf numFmtId="0" fontId="2" fillId="4" borderId="0" applyNumberFormat="0" applyBorder="0" applyAlignment="0" applyProtection="0"/>
    <xf numFmtId="9" fontId="3" fillId="0" borderId="0" applyFont="0" applyFill="0" applyBorder="0" applyAlignment="0" applyProtection="0"/>
    <xf numFmtId="0" fontId="13" fillId="0" borderId="0"/>
  </cellStyleXfs>
  <cellXfs count="358">
    <xf numFmtId="0" fontId="0" fillId="0" borderId="0" xfId="0"/>
    <xf numFmtId="0" fontId="5" fillId="2" borderId="0" xfId="0" applyFont="1" applyFill="1"/>
    <xf numFmtId="0" fontId="5" fillId="0" borderId="0" xfId="0" applyFont="1"/>
    <xf numFmtId="0" fontId="5" fillId="7" borderId="0" xfId="0" applyFont="1" applyFill="1"/>
    <xf numFmtId="0" fontId="12" fillId="7" borderId="0" xfId="0" applyFont="1" applyFill="1" applyAlignment="1">
      <alignment horizontal="center"/>
    </xf>
    <xf numFmtId="0" fontId="5" fillId="7" borderId="0" xfId="0" applyFont="1" applyFill="1" applyAlignment="1">
      <alignment horizontal="center"/>
    </xf>
    <xf numFmtId="0" fontId="5" fillId="2" borderId="24" xfId="0" applyFont="1" applyFill="1" applyBorder="1"/>
    <xf numFmtId="0" fontId="5" fillId="0" borderId="0" xfId="0" applyFont="1" applyAlignment="1">
      <alignment vertical="top" wrapText="1"/>
    </xf>
    <xf numFmtId="0" fontId="11" fillId="0" borderId="0" xfId="0" applyFont="1" applyAlignment="1">
      <alignment horizontal="center" vertical="center" wrapText="1"/>
    </xf>
    <xf numFmtId="0" fontId="5" fillId="2"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2" borderId="4" xfId="0"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5" fillId="0" borderId="1" xfId="0" applyFont="1" applyBorder="1" applyAlignment="1">
      <alignment horizontal="left" vertical="center" wrapText="1"/>
    </xf>
    <xf numFmtId="0" fontId="20" fillId="0" borderId="0" xfId="0" applyFont="1" applyAlignment="1">
      <alignment vertical="center"/>
    </xf>
    <xf numFmtId="0" fontId="5" fillId="0" borderId="0" xfId="0" applyFont="1" applyAlignment="1">
      <alignment horizontal="center" vertical="top" wrapText="1"/>
    </xf>
    <xf numFmtId="0" fontId="11" fillId="0" borderId="6"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left" vertical="center" indent="1"/>
    </xf>
    <xf numFmtId="0" fontId="19" fillId="0" borderId="0" xfId="0" applyFont="1" applyAlignment="1">
      <alignment horizontal="center" vertical="top" wrapText="1"/>
    </xf>
    <xf numFmtId="0" fontId="6" fillId="7" borderId="0" xfId="0" applyFont="1" applyFill="1"/>
    <xf numFmtId="0" fontId="6" fillId="0" borderId="0" xfId="0" applyFont="1"/>
    <xf numFmtId="0" fontId="5" fillId="0" borderId="0" xfId="0" applyFont="1" applyAlignment="1">
      <alignment horizontal="center"/>
    </xf>
    <xf numFmtId="0" fontId="7" fillId="0" borderId="0" xfId="0" applyFont="1"/>
    <xf numFmtId="0" fontId="10" fillId="0" borderId="0" xfId="0" applyFont="1" applyAlignment="1">
      <alignment vertical="center"/>
    </xf>
    <xf numFmtId="0" fontId="5" fillId="7" borderId="42" xfId="0" applyFont="1" applyFill="1" applyBorder="1"/>
    <xf numFmtId="0" fontId="5" fillId="7" borderId="43" xfId="0" applyFont="1" applyFill="1" applyBorder="1"/>
    <xf numFmtId="0" fontId="7" fillId="7" borderId="43" xfId="0" applyFont="1" applyFill="1" applyBorder="1"/>
    <xf numFmtId="0" fontId="7" fillId="7" borderId="44" xfId="0" applyFont="1" applyFill="1" applyBorder="1"/>
    <xf numFmtId="0" fontId="5" fillId="7" borderId="19" xfId="0" applyFont="1" applyFill="1" applyBorder="1"/>
    <xf numFmtId="0" fontId="5" fillId="7" borderId="20" xfId="0" applyFont="1" applyFill="1" applyBorder="1"/>
    <xf numFmtId="0" fontId="6" fillId="7" borderId="20" xfId="0" applyFont="1" applyFill="1" applyBorder="1"/>
    <xf numFmtId="0" fontId="5" fillId="7" borderId="20" xfId="0" applyFont="1" applyFill="1" applyBorder="1" applyAlignment="1">
      <alignment horizontal="center"/>
    </xf>
    <xf numFmtId="0" fontId="5" fillId="7" borderId="21" xfId="0" applyFont="1" applyFill="1" applyBorder="1"/>
    <xf numFmtId="0" fontId="5" fillId="7" borderId="22" xfId="0" applyFont="1" applyFill="1" applyBorder="1"/>
    <xf numFmtId="0" fontId="10" fillId="7" borderId="22" xfId="0" applyFont="1" applyFill="1" applyBorder="1" applyAlignment="1">
      <alignment vertical="center"/>
    </xf>
    <xf numFmtId="0" fontId="10" fillId="7" borderId="23" xfId="0" applyFont="1" applyFill="1" applyBorder="1" applyAlignment="1">
      <alignment vertical="center"/>
    </xf>
    <xf numFmtId="0" fontId="14" fillId="2" borderId="0" xfId="0" applyFont="1" applyFill="1" applyAlignment="1">
      <alignment vertical="center" wrapText="1"/>
    </xf>
    <xf numFmtId="0" fontId="15" fillId="2" borderId="0" xfId="0" applyFont="1" applyFill="1" applyAlignment="1">
      <alignment vertical="center" wrapText="1"/>
    </xf>
    <xf numFmtId="0" fontId="14" fillId="2" borderId="0" xfId="0" applyFont="1" applyFill="1" applyAlignment="1">
      <alignment horizontal="left" vertical="center" wrapText="1"/>
    </xf>
    <xf numFmtId="0" fontId="5" fillId="2" borderId="0" xfId="0" applyFont="1" applyFill="1" applyAlignment="1">
      <alignment vertical="top" wrapText="1"/>
    </xf>
    <xf numFmtId="0" fontId="16" fillId="2" borderId="0" xfId="0" applyFont="1" applyFill="1" applyAlignment="1">
      <alignment horizontal="center" vertical="center" wrapText="1"/>
    </xf>
    <xf numFmtId="0" fontId="17" fillId="2" borderId="0" xfId="0" applyFont="1" applyFill="1" applyAlignment="1">
      <alignment horizontal="left" vertical="center" wrapText="1"/>
    </xf>
    <xf numFmtId="0" fontId="11" fillId="8" borderId="59" xfId="0" applyFont="1" applyFill="1" applyBorder="1" applyAlignment="1">
      <alignment horizontal="center" vertical="center" wrapText="1"/>
    </xf>
    <xf numFmtId="9" fontId="18" fillId="2" borderId="0" xfId="0" applyNumberFormat="1" applyFont="1" applyFill="1"/>
    <xf numFmtId="0" fontId="15" fillId="0" borderId="1" xfId="1" applyFont="1" applyFill="1" applyBorder="1" applyAlignment="1">
      <alignment horizontal="left" vertical="center" wrapText="1"/>
    </xf>
    <xf numFmtId="0" fontId="15" fillId="2" borderId="0" xfId="0" applyFont="1" applyFill="1"/>
    <xf numFmtId="0" fontId="15" fillId="2" borderId="1" xfId="0" applyFont="1" applyFill="1" applyBorder="1" applyAlignment="1">
      <alignment horizontal="center" vertical="center" wrapText="1"/>
    </xf>
    <xf numFmtId="0" fontId="15" fillId="0" borderId="4" xfId="0" applyFont="1" applyBorder="1" applyAlignment="1">
      <alignment horizontal="left" vertical="center" wrapText="1"/>
    </xf>
    <xf numFmtId="0" fontId="15" fillId="0" borderId="1" xfId="0" quotePrefix="1" applyFont="1" applyBorder="1" applyAlignment="1">
      <alignment horizontal="left" vertical="center" wrapText="1"/>
    </xf>
    <xf numFmtId="0" fontId="5" fillId="7" borderId="11" xfId="0" applyFont="1" applyFill="1" applyBorder="1"/>
    <xf numFmtId="0" fontId="5" fillId="7" borderId="12" xfId="0" applyFont="1" applyFill="1" applyBorder="1"/>
    <xf numFmtId="0" fontId="5" fillId="7" borderId="13" xfId="0" applyFont="1" applyFill="1" applyBorder="1"/>
    <xf numFmtId="0" fontId="5" fillId="7" borderId="14" xfId="0" applyFont="1" applyFill="1" applyBorder="1"/>
    <xf numFmtId="0" fontId="5" fillId="7" borderId="15" xfId="0" applyFont="1" applyFill="1" applyBorder="1"/>
    <xf numFmtId="0" fontId="5" fillId="7" borderId="16" xfId="0" applyFont="1" applyFill="1" applyBorder="1"/>
    <xf numFmtId="0" fontId="5" fillId="7" borderId="17" xfId="0" applyFont="1" applyFill="1" applyBorder="1"/>
    <xf numFmtId="0" fontId="5" fillId="7" borderId="18" xfId="0" applyFont="1" applyFill="1" applyBorder="1"/>
    <xf numFmtId="0" fontId="5" fillId="2" borderId="29" xfId="0" applyFont="1" applyFill="1" applyBorder="1"/>
    <xf numFmtId="0" fontId="5" fillId="2" borderId="30" xfId="0" applyFont="1" applyFill="1" applyBorder="1"/>
    <xf numFmtId="0" fontId="5" fillId="2" borderId="31" xfId="0" applyFont="1" applyFill="1" applyBorder="1"/>
    <xf numFmtId="0" fontId="5" fillId="2" borderId="32" xfId="0" applyFont="1" applyFill="1" applyBorder="1"/>
    <xf numFmtId="0" fontId="5" fillId="2" borderId="33" xfId="0" applyFont="1" applyFill="1" applyBorder="1" applyAlignment="1">
      <alignment wrapText="1"/>
    </xf>
    <xf numFmtId="0" fontId="8" fillId="0" borderId="32" xfId="0" applyFont="1" applyBorder="1" applyAlignment="1">
      <alignment vertical="center"/>
    </xf>
    <xf numFmtId="0" fontId="5" fillId="2" borderId="33" xfId="0" applyFont="1" applyFill="1" applyBorder="1"/>
    <xf numFmtId="0" fontId="5" fillId="2" borderId="33" xfId="0" applyFont="1" applyFill="1" applyBorder="1" applyAlignment="1">
      <alignment vertical="center" wrapText="1"/>
    </xf>
    <xf numFmtId="0" fontId="8" fillId="2" borderId="32" xfId="0" applyFont="1" applyFill="1" applyBorder="1" applyAlignment="1">
      <alignment vertical="center"/>
    </xf>
    <xf numFmtId="0" fontId="8" fillId="2" borderId="34" xfId="0" applyFont="1" applyFill="1" applyBorder="1" applyAlignment="1">
      <alignment vertical="center"/>
    </xf>
    <xf numFmtId="0" fontId="8" fillId="2" borderId="35" xfId="0" applyFont="1" applyFill="1" applyBorder="1" applyAlignment="1">
      <alignment horizontal="center" vertical="center"/>
    </xf>
    <xf numFmtId="0" fontId="5" fillId="2" borderId="35" xfId="0" applyFont="1" applyFill="1" applyBorder="1" applyAlignment="1">
      <alignment horizontal="left" vertical="top" wrapText="1"/>
    </xf>
    <xf numFmtId="0" fontId="5" fillId="2" borderId="36" xfId="0" applyFont="1" applyFill="1" applyBorder="1" applyAlignment="1">
      <alignment vertical="center" wrapText="1"/>
    </xf>
    <xf numFmtId="0" fontId="5" fillId="2" borderId="48" xfId="0" applyFont="1" applyFill="1" applyBorder="1"/>
    <xf numFmtId="0" fontId="5" fillId="2" borderId="41" xfId="0" applyFont="1" applyFill="1" applyBorder="1"/>
    <xf numFmtId="0" fontId="5" fillId="2" borderId="49" xfId="0" applyFont="1" applyFill="1" applyBorder="1"/>
    <xf numFmtId="0" fontId="5" fillId="0" borderId="50" xfId="0" applyFont="1" applyBorder="1"/>
    <xf numFmtId="0" fontId="5" fillId="2" borderId="25" xfId="0" applyFont="1" applyFill="1" applyBorder="1"/>
    <xf numFmtId="0" fontId="5" fillId="2" borderId="50" xfId="0" applyFont="1" applyFill="1" applyBorder="1"/>
    <xf numFmtId="0" fontId="5" fillId="2" borderId="28" xfId="0" applyFont="1" applyFill="1" applyBorder="1"/>
    <xf numFmtId="0" fontId="5" fillId="0" borderId="24" xfId="0" applyFont="1" applyBorder="1"/>
    <xf numFmtId="0" fontId="5" fillId="2" borderId="0" xfId="0" applyFont="1" applyFill="1" applyAlignment="1">
      <alignment vertical="top"/>
    </xf>
    <xf numFmtId="0" fontId="5" fillId="2" borderId="26" xfId="0" applyFont="1" applyFill="1" applyBorder="1"/>
    <xf numFmtId="0" fontId="5" fillId="2" borderId="27" xfId="0" applyFont="1" applyFill="1" applyBorder="1"/>
    <xf numFmtId="0" fontId="5" fillId="2" borderId="0" xfId="0" applyFont="1" applyFill="1" applyAlignment="1">
      <alignment horizontal="left" vertical="top" wrapText="1"/>
    </xf>
    <xf numFmtId="0" fontId="20" fillId="2" borderId="0" xfId="0" applyFont="1" applyFill="1" applyAlignment="1">
      <alignment vertical="center"/>
    </xf>
    <xf numFmtId="0" fontId="5" fillId="2" borderId="0" xfId="0" applyFont="1" applyFill="1" applyAlignment="1">
      <alignment horizontal="center" vertical="top" wrapText="1"/>
    </xf>
    <xf numFmtId="0" fontId="11" fillId="2" borderId="0" xfId="0" applyFont="1" applyFill="1" applyAlignment="1">
      <alignment vertical="top" wrapText="1"/>
    </xf>
    <xf numFmtId="0" fontId="11" fillId="2" borderId="7" xfId="0" applyFont="1" applyFill="1" applyBorder="1" applyAlignment="1">
      <alignment vertical="top" wrapText="1"/>
    </xf>
    <xf numFmtId="0" fontId="5" fillId="2" borderId="0" xfId="0" applyFont="1" applyFill="1" applyAlignment="1">
      <alignment vertical="center" wrapText="1"/>
    </xf>
    <xf numFmtId="0" fontId="11" fillId="0" borderId="0" xfId="0" applyFont="1"/>
    <xf numFmtId="0" fontId="5" fillId="2" borderId="0" xfId="0" applyFont="1" applyFill="1" applyAlignment="1">
      <alignment horizontal="left" vertical="center" wrapText="1"/>
    </xf>
    <xf numFmtId="0" fontId="5" fillId="2" borderId="73" xfId="0" applyFont="1" applyFill="1" applyBorder="1" applyAlignment="1">
      <alignment vertical="center" wrapText="1"/>
    </xf>
    <xf numFmtId="0" fontId="11" fillId="2" borderId="77" xfId="0" applyFont="1" applyFill="1" applyBorder="1" applyAlignment="1">
      <alignment vertical="center" wrapText="1"/>
    </xf>
    <xf numFmtId="0" fontId="5" fillId="2" borderId="78" xfId="0" applyFont="1" applyFill="1" applyBorder="1" applyAlignment="1">
      <alignment vertical="center" wrapText="1"/>
    </xf>
    <xf numFmtId="0" fontId="5" fillId="7" borderId="29" xfId="0" applyFont="1" applyFill="1" applyBorder="1"/>
    <xf numFmtId="0" fontId="5" fillId="7" borderId="30" xfId="0" applyFont="1" applyFill="1" applyBorder="1"/>
    <xf numFmtId="0" fontId="9" fillId="7" borderId="30" xfId="0" applyFont="1" applyFill="1" applyBorder="1"/>
    <xf numFmtId="0" fontId="9" fillId="7" borderId="31" xfId="0" applyFont="1" applyFill="1" applyBorder="1"/>
    <xf numFmtId="0" fontId="5" fillId="7" borderId="32" xfId="0" applyFont="1" applyFill="1" applyBorder="1"/>
    <xf numFmtId="0" fontId="5" fillId="7" borderId="33" xfId="0" applyFont="1" applyFill="1" applyBorder="1"/>
    <xf numFmtId="0" fontId="10" fillId="7" borderId="0" xfId="0" applyFont="1" applyFill="1"/>
    <xf numFmtId="0" fontId="10" fillId="7" borderId="33" xfId="0" applyFont="1" applyFill="1" applyBorder="1"/>
    <xf numFmtId="0" fontId="5" fillId="7" borderId="33" xfId="0" applyFont="1" applyFill="1" applyBorder="1" applyAlignment="1">
      <alignment horizontal="center"/>
    </xf>
    <xf numFmtId="0" fontId="5" fillId="7" borderId="34" xfId="0" applyFont="1" applyFill="1" applyBorder="1"/>
    <xf numFmtId="0" fontId="5" fillId="7" borderId="35" xfId="0" applyFont="1" applyFill="1" applyBorder="1"/>
    <xf numFmtId="0" fontId="10" fillId="7" borderId="35" xfId="0" applyFont="1" applyFill="1" applyBorder="1" applyAlignment="1">
      <alignment vertical="center"/>
    </xf>
    <xf numFmtId="0" fontId="10" fillId="7" borderId="36" xfId="0" applyFont="1" applyFill="1" applyBorder="1" applyAlignment="1">
      <alignment vertical="center"/>
    </xf>
    <xf numFmtId="0" fontId="5" fillId="0" borderId="82" xfId="0" applyFont="1" applyBorder="1"/>
    <xf numFmtId="9" fontId="5" fillId="0" borderId="94" xfId="3" applyFont="1" applyBorder="1" applyAlignment="1"/>
    <xf numFmtId="0" fontId="18" fillId="2" borderId="0" xfId="0" applyFont="1" applyFill="1"/>
    <xf numFmtId="0" fontId="18" fillId="2" borderId="4" xfId="0" applyFont="1" applyFill="1" applyBorder="1" applyAlignment="1" applyProtection="1">
      <alignment horizontal="center" vertical="center" wrapText="1"/>
      <protection locked="0"/>
    </xf>
    <xf numFmtId="0" fontId="15" fillId="2" borderId="4" xfId="0" applyFont="1" applyFill="1" applyBorder="1" applyAlignment="1" applyProtection="1">
      <alignment horizontal="left" vertical="top" wrapText="1"/>
      <protection locked="0"/>
    </xf>
    <xf numFmtId="0" fontId="15" fillId="2" borderId="1" xfId="0" applyFont="1" applyFill="1" applyBorder="1" applyAlignment="1" applyProtection="1">
      <alignment horizontal="left" vertical="top" wrapText="1"/>
      <protection locked="0"/>
    </xf>
    <xf numFmtId="0" fontId="15" fillId="0" borderId="2"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1" fillId="0" borderId="5" xfId="0" applyFont="1" applyBorder="1" applyAlignment="1">
      <alignment horizontal="center" vertical="center" wrapText="1"/>
    </xf>
    <xf numFmtId="0" fontId="15" fillId="2" borderId="67" xfId="0" applyFont="1" applyFill="1" applyBorder="1" applyAlignment="1" applyProtection="1">
      <alignment horizontal="left" vertical="top" wrapText="1"/>
      <protection locked="0"/>
    </xf>
    <xf numFmtId="0" fontId="15" fillId="0" borderId="69" xfId="0" applyFont="1" applyBorder="1" applyAlignment="1" applyProtection="1">
      <alignment horizontal="left" vertical="top" wrapText="1"/>
      <protection locked="0"/>
    </xf>
    <xf numFmtId="0" fontId="15" fillId="2" borderId="68" xfId="0" applyFont="1" applyFill="1" applyBorder="1" applyAlignment="1" applyProtection="1">
      <alignment horizontal="left" vertical="top" wrapText="1"/>
      <protection locked="0"/>
    </xf>
    <xf numFmtId="0" fontId="5" fillId="0" borderId="1" xfId="0" applyFont="1" applyBorder="1" applyAlignment="1" applyProtection="1">
      <alignment horizontal="center" vertical="center" wrapText="1"/>
      <protection locked="0"/>
    </xf>
    <xf numFmtId="0" fontId="15" fillId="0" borderId="68" xfId="0" applyFont="1" applyBorder="1" applyAlignment="1" applyProtection="1">
      <alignment horizontal="left" vertical="top" wrapText="1"/>
      <protection locked="0"/>
    </xf>
    <xf numFmtId="0" fontId="5" fillId="2" borderId="0" xfId="0" applyFont="1" applyFill="1" applyAlignment="1">
      <alignment horizontal="left"/>
    </xf>
    <xf numFmtId="0" fontId="11" fillId="8" borderId="57" xfId="0" applyFont="1" applyFill="1" applyBorder="1" applyAlignment="1">
      <alignment horizontal="center" vertical="center" wrapText="1"/>
    </xf>
    <xf numFmtId="0" fontId="11" fillId="8" borderId="55" xfId="0" applyFont="1" applyFill="1" applyBorder="1" applyAlignment="1">
      <alignment horizontal="center" vertical="center" wrapText="1"/>
    </xf>
    <xf numFmtId="0" fontId="11" fillId="8" borderId="56" xfId="0" applyFont="1" applyFill="1" applyBorder="1" applyAlignment="1">
      <alignment horizontal="center" vertical="center" wrapText="1"/>
    </xf>
    <xf numFmtId="0" fontId="11" fillId="0" borderId="5" xfId="0" applyFont="1" applyBorder="1" applyAlignment="1">
      <alignment horizontal="center" vertical="top" wrapText="1"/>
    </xf>
    <xf numFmtId="0" fontId="11" fillId="8" borderId="54" xfId="0" applyFont="1" applyFill="1" applyBorder="1" applyAlignment="1">
      <alignment horizontal="center" vertical="center" wrapText="1"/>
    </xf>
    <xf numFmtId="0" fontId="5" fillId="2" borderId="0" xfId="0" applyFont="1" applyFill="1" applyAlignment="1">
      <alignment horizontal="center" vertical="center" wrapText="1"/>
    </xf>
    <xf numFmtId="0" fontId="15" fillId="2" borderId="4" xfId="0" applyFont="1" applyFill="1" applyBorder="1" applyAlignment="1" applyProtection="1">
      <alignment horizontal="center" vertical="center" wrapText="1"/>
      <protection locked="0"/>
    </xf>
    <xf numFmtId="0" fontId="18" fillId="2" borderId="32" xfId="0" applyFont="1" applyFill="1" applyBorder="1" applyAlignment="1">
      <alignment horizontal="left"/>
    </xf>
    <xf numFmtId="0" fontId="18" fillId="2" borderId="0" xfId="0" applyFont="1" applyFill="1" applyAlignment="1">
      <alignment horizontal="left"/>
    </xf>
    <xf numFmtId="0" fontId="18" fillId="2" borderId="0" xfId="0" applyFont="1" applyFill="1" applyAlignment="1">
      <alignment horizontal="center"/>
    </xf>
    <xf numFmtId="0" fontId="15" fillId="2" borderId="0" xfId="0" applyFont="1" applyFill="1" applyAlignment="1">
      <alignment horizontal="left" vertical="top" wrapText="1"/>
    </xf>
    <xf numFmtId="0" fontId="18" fillId="2" borderId="32" xfId="0" applyFont="1" applyFill="1" applyBorder="1"/>
    <xf numFmtId="0" fontId="18" fillId="2" borderId="33" xfId="0" applyFont="1" applyFill="1" applyBorder="1"/>
    <xf numFmtId="0" fontId="18" fillId="2" borderId="35" xfId="0" applyFont="1" applyFill="1" applyBorder="1"/>
    <xf numFmtId="0" fontId="18" fillId="2" borderId="36" xfId="0" applyFont="1" applyFill="1" applyBorder="1"/>
    <xf numFmtId="0" fontId="5" fillId="2" borderId="1" xfId="0" applyFont="1" applyFill="1" applyBorder="1" applyAlignment="1">
      <alignment horizontal="left" vertical="center" wrapText="1"/>
    </xf>
    <xf numFmtId="0" fontId="5" fillId="2" borderId="37" xfId="0" applyFont="1" applyFill="1" applyBorder="1" applyAlignment="1">
      <alignment horizontal="left" vertical="center" wrapText="1"/>
    </xf>
    <xf numFmtId="0" fontId="8" fillId="8" borderId="37" xfId="0" applyFont="1" applyFill="1" applyBorder="1" applyAlignment="1">
      <alignment horizontal="center" vertical="center"/>
    </xf>
    <xf numFmtId="0" fontId="5" fillId="8" borderId="45" xfId="0" applyFont="1" applyFill="1" applyBorder="1" applyAlignment="1" applyProtection="1">
      <alignment horizontal="left" vertical="top"/>
      <protection locked="0"/>
    </xf>
    <xf numFmtId="0" fontId="5" fillId="8" borderId="46" xfId="0" applyFont="1" applyFill="1" applyBorder="1" applyAlignment="1" applyProtection="1">
      <alignment horizontal="left" vertical="top"/>
      <protection locked="0"/>
    </xf>
    <xf numFmtId="0" fontId="5" fillId="0" borderId="0" xfId="0" applyFont="1" applyAlignment="1">
      <alignment horizontal="left"/>
    </xf>
    <xf numFmtId="0" fontId="5" fillId="0" borderId="47" xfId="0" applyFont="1" applyBorder="1" applyAlignment="1">
      <alignment horizontal="left"/>
    </xf>
    <xf numFmtId="0" fontId="5" fillId="2" borderId="96" xfId="0" applyFont="1" applyFill="1" applyBorder="1" applyAlignment="1">
      <alignment horizontal="left" vertical="top" wrapText="1"/>
    </xf>
    <xf numFmtId="0" fontId="5" fillId="2" borderId="0" xfId="0" applyFont="1" applyFill="1" applyAlignment="1">
      <alignment horizontal="left" vertical="top" wrapText="1"/>
    </xf>
    <xf numFmtId="0" fontId="5" fillId="2" borderId="97" xfId="0" applyFont="1" applyFill="1" applyBorder="1" applyAlignment="1">
      <alignment horizontal="left" vertical="top" wrapText="1"/>
    </xf>
    <xf numFmtId="0" fontId="5" fillId="2" borderId="98"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99" xfId="0" applyFont="1" applyFill="1" applyBorder="1" applyAlignment="1">
      <alignment horizontal="left" vertical="top" wrapText="1"/>
    </xf>
    <xf numFmtId="0" fontId="5" fillId="8" borderId="61" xfId="0" applyFont="1" applyFill="1" applyBorder="1" applyAlignment="1" applyProtection="1">
      <alignment horizontal="left" vertical="top"/>
      <protection locked="0"/>
    </xf>
    <xf numFmtId="15" fontId="5" fillId="8" borderId="45" xfId="0" applyNumberFormat="1" applyFont="1" applyFill="1" applyBorder="1" applyAlignment="1" applyProtection="1">
      <alignment horizontal="left" vertical="top"/>
      <protection locked="0"/>
    </xf>
    <xf numFmtId="0" fontId="5" fillId="8" borderId="38" xfId="0" applyFont="1" applyFill="1" applyBorder="1" applyAlignment="1" applyProtection="1">
      <alignment horizontal="left" vertical="top" wrapText="1"/>
      <protection locked="0"/>
    </xf>
    <xf numFmtId="0" fontId="5" fillId="8" borderId="39" xfId="0" applyFont="1" applyFill="1" applyBorder="1" applyAlignment="1" applyProtection="1">
      <alignment horizontal="left" vertical="top" wrapText="1"/>
      <protection locked="0"/>
    </xf>
    <xf numFmtId="0" fontId="5" fillId="8" borderId="40" xfId="0" applyFont="1" applyFill="1" applyBorder="1" applyAlignment="1" applyProtection="1">
      <alignment horizontal="left" vertical="top" wrapText="1"/>
      <protection locked="0"/>
    </xf>
    <xf numFmtId="0" fontId="5" fillId="8" borderId="51" xfId="0" applyFont="1" applyFill="1" applyBorder="1" applyAlignment="1" applyProtection="1">
      <alignment horizontal="left" vertical="top" wrapText="1"/>
      <protection locked="0"/>
    </xf>
    <xf numFmtId="0" fontId="5" fillId="8" borderId="0" xfId="0" applyFont="1" applyFill="1" applyAlignment="1" applyProtection="1">
      <alignment horizontal="left" vertical="top" wrapText="1"/>
      <protection locked="0"/>
    </xf>
    <xf numFmtId="0" fontId="5" fillId="8" borderId="47" xfId="0" applyFont="1" applyFill="1" applyBorder="1" applyAlignment="1" applyProtection="1">
      <alignment horizontal="left" vertical="top" wrapText="1"/>
      <protection locked="0"/>
    </xf>
    <xf numFmtId="0" fontId="5" fillId="8" borderId="52" xfId="0" applyFont="1" applyFill="1" applyBorder="1" applyAlignment="1" applyProtection="1">
      <alignment horizontal="left" vertical="top" wrapText="1"/>
      <protection locked="0"/>
    </xf>
    <xf numFmtId="0" fontId="5" fillId="8" borderId="8" xfId="0" applyFont="1" applyFill="1" applyBorder="1" applyAlignment="1" applyProtection="1">
      <alignment horizontal="left" vertical="top" wrapText="1"/>
      <protection locked="0"/>
    </xf>
    <xf numFmtId="0" fontId="5" fillId="8" borderId="53" xfId="0" applyFont="1" applyFill="1" applyBorder="1" applyAlignment="1" applyProtection="1">
      <alignment horizontal="left" vertical="top" wrapText="1"/>
      <protection locked="0"/>
    </xf>
    <xf numFmtId="0" fontId="5" fillId="2" borderId="0" xfId="0" applyFont="1" applyFill="1" applyAlignment="1">
      <alignment horizontal="left"/>
    </xf>
    <xf numFmtId="0" fontId="5" fillId="2" borderId="47" xfId="0" applyFont="1" applyFill="1" applyBorder="1" applyAlignment="1">
      <alignment horizontal="left"/>
    </xf>
    <xf numFmtId="0" fontId="5" fillId="2" borderId="7" xfId="0" applyFont="1" applyFill="1" applyBorder="1"/>
    <xf numFmtId="0" fontId="5" fillId="2" borderId="73" xfId="0" applyFont="1" applyFill="1" applyBorder="1"/>
    <xf numFmtId="0" fontId="5" fillId="2" borderId="95" xfId="0" applyFont="1" applyFill="1" applyBorder="1"/>
    <xf numFmtId="0" fontId="9" fillId="7" borderId="12" xfId="0" applyFont="1" applyFill="1" applyBorder="1" applyAlignment="1">
      <alignment horizontal="center"/>
    </xf>
    <xf numFmtId="0" fontId="7" fillId="7" borderId="12" xfId="0" applyFont="1" applyFill="1" applyBorder="1" applyAlignment="1">
      <alignment horizontal="center"/>
    </xf>
    <xf numFmtId="0" fontId="10" fillId="7" borderId="0" xfId="0" applyFont="1" applyFill="1" applyAlignment="1">
      <alignment horizontal="center"/>
    </xf>
    <xf numFmtId="0" fontId="6" fillId="7" borderId="0" xfId="0" applyFont="1" applyFill="1" applyAlignment="1">
      <alignment horizontal="center"/>
    </xf>
    <xf numFmtId="0" fontId="10" fillId="7" borderId="17" xfId="0" applyFont="1" applyFill="1" applyBorder="1" applyAlignment="1">
      <alignment horizontal="center" vertical="center"/>
    </xf>
    <xf numFmtId="0" fontId="14" fillId="2" borderId="2"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5" fillId="0" borderId="1" xfId="0" applyFont="1" applyBorder="1" applyAlignment="1">
      <alignment horizontal="left" vertical="center" wrapText="1"/>
    </xf>
    <xf numFmtId="0" fontId="5" fillId="2" borderId="2"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3" xfId="0" applyFont="1" applyFill="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4"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21" fillId="8" borderId="62" xfId="0" applyFont="1" applyFill="1" applyBorder="1" applyAlignment="1">
      <alignment horizontal="center" vertical="center" wrapText="1"/>
    </xf>
    <xf numFmtId="0" fontId="21" fillId="8" borderId="63" xfId="0" applyFont="1" applyFill="1" applyBorder="1" applyAlignment="1">
      <alignment horizontal="center" vertical="center" wrapText="1"/>
    </xf>
    <xf numFmtId="0" fontId="21" fillId="8" borderId="64" xfId="0" applyFont="1" applyFill="1" applyBorder="1" applyAlignment="1">
      <alignment horizontal="center" vertical="center" wrapText="1"/>
    </xf>
    <xf numFmtId="0" fontId="9" fillId="7" borderId="43" xfId="0" applyFont="1" applyFill="1" applyBorder="1" applyAlignment="1">
      <alignment horizontal="center"/>
    </xf>
    <xf numFmtId="0" fontId="10" fillId="7" borderId="22" xfId="0" applyFont="1" applyFill="1" applyBorder="1" applyAlignment="1">
      <alignment horizontal="center" vertical="center"/>
    </xf>
    <xf numFmtId="0" fontId="11" fillId="2" borderId="3"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5" fillId="2" borderId="92" xfId="0" applyFont="1" applyFill="1" applyBorder="1" applyAlignment="1">
      <alignment horizontal="left"/>
    </xf>
    <xf numFmtId="0" fontId="5" fillId="2" borderId="9" xfId="0" applyFont="1" applyFill="1" applyBorder="1" applyAlignment="1">
      <alignment horizontal="left"/>
    </xf>
    <xf numFmtId="0" fontId="5" fillId="2" borderId="10" xfId="0" applyFont="1" applyFill="1" applyBorder="1" applyAlignment="1">
      <alignment horizontal="left"/>
    </xf>
    <xf numFmtId="0" fontId="5" fillId="2" borderId="6" xfId="0" applyFont="1" applyFill="1" applyBorder="1" applyAlignment="1">
      <alignment horizontal="center"/>
    </xf>
    <xf numFmtId="0" fontId="5" fillId="2" borderId="10" xfId="0" applyFont="1" applyFill="1" applyBorder="1" applyAlignment="1">
      <alignment horizontal="center"/>
    </xf>
    <xf numFmtId="9" fontId="5" fillId="2" borderId="6" xfId="3" applyFont="1" applyFill="1" applyBorder="1" applyAlignment="1">
      <alignment horizontal="center"/>
    </xf>
    <xf numFmtId="9" fontId="5" fillId="2" borderId="100" xfId="3" applyFont="1" applyFill="1" applyBorder="1" applyAlignment="1">
      <alignment horizontal="center"/>
    </xf>
    <xf numFmtId="0" fontId="5" fillId="2" borderId="86" xfId="0" applyFont="1" applyFill="1" applyBorder="1" applyAlignment="1">
      <alignment horizontal="center"/>
    </xf>
    <xf numFmtId="0" fontId="5" fillId="2" borderId="85" xfId="0" applyFont="1" applyFill="1" applyBorder="1" applyAlignment="1">
      <alignment horizontal="center"/>
    </xf>
    <xf numFmtId="9" fontId="5" fillId="2" borderId="86" xfId="3" applyFont="1" applyFill="1" applyBorder="1" applyAlignment="1">
      <alignment horizontal="center"/>
    </xf>
    <xf numFmtId="9" fontId="5" fillId="2" borderId="88" xfId="3" applyFont="1" applyFill="1" applyBorder="1" applyAlignment="1">
      <alignment horizontal="center"/>
    </xf>
    <xf numFmtId="0" fontId="9" fillId="7" borderId="30" xfId="0" applyFont="1" applyFill="1" applyBorder="1" applyAlignment="1">
      <alignment horizontal="center"/>
    </xf>
    <xf numFmtId="0" fontId="5" fillId="0" borderId="81" xfId="0" applyFont="1" applyBorder="1" applyAlignment="1">
      <alignment horizontal="left"/>
    </xf>
    <xf numFmtId="0" fontId="5" fillId="0" borderId="5" xfId="0" applyFont="1" applyBorder="1" applyAlignment="1">
      <alignment horizontal="left"/>
    </xf>
    <xf numFmtId="0" fontId="11" fillId="8" borderId="74" xfId="0" applyFont="1" applyFill="1" applyBorder="1" applyAlignment="1">
      <alignment horizontal="center" vertical="center" wrapText="1"/>
    </xf>
    <xf numFmtId="0" fontId="11" fillId="8" borderId="75" xfId="0" applyFont="1" applyFill="1" applyBorder="1" applyAlignment="1">
      <alignment horizontal="center" vertical="center" wrapText="1"/>
    </xf>
    <xf numFmtId="0" fontId="11" fillId="8" borderId="76" xfId="0" applyFont="1" applyFill="1" applyBorder="1" applyAlignment="1">
      <alignment horizontal="center" vertical="center" wrapText="1"/>
    </xf>
    <xf numFmtId="0" fontId="10" fillId="7" borderId="35" xfId="0" applyFont="1" applyFill="1" applyBorder="1" applyAlignment="1">
      <alignment horizontal="center" vertical="center"/>
    </xf>
    <xf numFmtId="0" fontId="11" fillId="8" borderId="74" xfId="0" applyFont="1" applyFill="1" applyBorder="1" applyAlignment="1">
      <alignment horizontal="center"/>
    </xf>
    <xf numFmtId="0" fontId="11" fillId="8" borderId="75" xfId="0" applyFont="1" applyFill="1" applyBorder="1" applyAlignment="1">
      <alignment horizontal="center"/>
    </xf>
    <xf numFmtId="0" fontId="11" fillId="8" borderId="76" xfId="0" applyFont="1" applyFill="1" applyBorder="1" applyAlignment="1">
      <alignment horizontal="center"/>
    </xf>
    <xf numFmtId="0" fontId="23" fillId="5" borderId="81" xfId="0" applyFont="1" applyFill="1" applyBorder="1" applyAlignment="1">
      <alignment horizontal="center" vertical="center"/>
    </xf>
    <xf numFmtId="0" fontId="23" fillId="5" borderId="5" xfId="0" applyFont="1" applyFill="1" applyBorder="1" applyAlignment="1">
      <alignment horizontal="center" vertical="center"/>
    </xf>
    <xf numFmtId="0" fontId="23" fillId="5" borderId="82" xfId="0" applyFont="1" applyFill="1" applyBorder="1" applyAlignment="1">
      <alignment horizontal="center" vertical="center"/>
    </xf>
    <xf numFmtId="0" fontId="23" fillId="5" borderId="93" xfId="0" applyFont="1" applyFill="1" applyBorder="1" applyAlignment="1">
      <alignment horizontal="center" vertical="center"/>
    </xf>
    <xf numFmtId="0" fontId="23" fillId="5" borderId="87" xfId="0" applyFont="1" applyFill="1" applyBorder="1" applyAlignment="1">
      <alignment horizontal="center" vertical="center"/>
    </xf>
    <xf numFmtId="0" fontId="23" fillId="5" borderId="94" xfId="0" applyFont="1" applyFill="1" applyBorder="1" applyAlignment="1">
      <alignment horizontal="center" vertical="center"/>
    </xf>
    <xf numFmtId="0" fontId="11" fillId="2" borderId="77" xfId="0" applyFont="1" applyFill="1" applyBorder="1" applyAlignment="1">
      <alignment vertical="center" wrapText="1"/>
    </xf>
    <xf numFmtId="0" fontId="11" fillId="2" borderId="73" xfId="0" applyFont="1" applyFill="1" applyBorder="1" applyAlignment="1">
      <alignment vertical="center" wrapText="1"/>
    </xf>
    <xf numFmtId="0" fontId="11" fillId="2" borderId="78" xfId="0" applyFont="1" applyFill="1" applyBorder="1" applyAlignment="1">
      <alignment vertical="center" wrapText="1"/>
    </xf>
    <xf numFmtId="0" fontId="18" fillId="2" borderId="32" xfId="0" applyFont="1" applyFill="1" applyBorder="1" applyAlignment="1">
      <alignment horizontal="left"/>
    </xf>
    <xf numFmtId="0" fontId="18" fillId="2" borderId="0" xfId="0" applyFont="1" applyFill="1" applyAlignment="1">
      <alignment horizontal="left"/>
    </xf>
    <xf numFmtId="0" fontId="18" fillId="2" borderId="35" xfId="0" applyFont="1" applyFill="1" applyBorder="1" applyAlignment="1">
      <alignment horizontal="center"/>
    </xf>
    <xf numFmtId="0" fontId="11" fillId="6" borderId="89" xfId="0" applyFont="1" applyFill="1" applyBorder="1" applyAlignment="1">
      <alignment horizontal="center"/>
    </xf>
    <xf numFmtId="0" fontId="11" fillId="6" borderId="90" xfId="0" applyFont="1" applyFill="1" applyBorder="1" applyAlignment="1">
      <alignment horizontal="center"/>
    </xf>
    <xf numFmtId="0" fontId="11" fillId="6" borderId="91" xfId="0" applyFont="1" applyFill="1" applyBorder="1" applyAlignment="1">
      <alignment horizontal="center"/>
    </xf>
    <xf numFmtId="0" fontId="21" fillId="8" borderId="29" xfId="0" applyFont="1" applyFill="1" applyBorder="1" applyAlignment="1">
      <alignment horizontal="center" vertical="center" wrapText="1"/>
    </xf>
    <xf numFmtId="0" fontId="21" fillId="8" borderId="30" xfId="0" applyFont="1" applyFill="1" applyBorder="1" applyAlignment="1">
      <alignment horizontal="center" vertical="center" wrapText="1"/>
    </xf>
    <xf numFmtId="0" fontId="21" fillId="8" borderId="31" xfId="0" applyFont="1" applyFill="1" applyBorder="1" applyAlignment="1">
      <alignment horizontal="center" vertical="center" wrapText="1"/>
    </xf>
    <xf numFmtId="0" fontId="5" fillId="0" borderId="92" xfId="0" applyFont="1" applyBorder="1" applyAlignment="1">
      <alignment horizontal="left"/>
    </xf>
    <xf numFmtId="0" fontId="5" fillId="0" borderId="9" xfId="0" applyFont="1" applyBorder="1" applyAlignment="1">
      <alignment horizontal="left"/>
    </xf>
    <xf numFmtId="0" fontId="5" fillId="0" borderId="10" xfId="0" applyFont="1" applyBorder="1" applyAlignment="1">
      <alignment horizontal="left"/>
    </xf>
    <xf numFmtId="0" fontId="14" fillId="0" borderId="81" xfId="0" applyFont="1" applyBorder="1" applyAlignment="1">
      <alignment horizontal="left" vertical="center" wrapText="1"/>
    </xf>
    <xf numFmtId="0" fontId="14" fillId="0" borderId="5" xfId="0" applyFont="1" applyBorder="1" applyAlignment="1">
      <alignment horizontal="left" vertical="center" wrapText="1"/>
    </xf>
    <xf numFmtId="0" fontId="15" fillId="0" borderId="5" xfId="0" applyFont="1" applyBorder="1" applyAlignment="1">
      <alignment horizontal="left" vertical="top" wrapText="1"/>
    </xf>
    <xf numFmtId="0" fontId="15" fillId="0" borderId="82" xfId="0" applyFont="1" applyBorder="1" applyAlignment="1">
      <alignment horizontal="left" vertical="top" wrapText="1"/>
    </xf>
    <xf numFmtId="0" fontId="5" fillId="0" borderId="93" xfId="0" applyFont="1" applyBorder="1" applyAlignment="1">
      <alignment horizontal="left"/>
    </xf>
    <xf numFmtId="0" fontId="5" fillId="0" borderId="87" xfId="0" applyFont="1" applyBorder="1" applyAlignment="1">
      <alignment horizontal="left"/>
    </xf>
    <xf numFmtId="0" fontId="14" fillId="0" borderId="87" xfId="0" applyFont="1" applyBorder="1" applyAlignment="1">
      <alignment horizontal="left" vertical="center" wrapText="1"/>
    </xf>
    <xf numFmtId="0" fontId="14" fillId="0" borderId="83" xfId="0" applyFont="1" applyBorder="1" applyAlignment="1">
      <alignment horizontal="left" vertical="center" wrapText="1"/>
    </xf>
    <xf numFmtId="0" fontId="14" fillId="0" borderId="84" xfId="0" applyFont="1" applyBorder="1" applyAlignment="1">
      <alignment horizontal="left" vertical="center" wrapText="1"/>
    </xf>
    <xf numFmtId="0" fontId="14" fillId="0" borderId="85" xfId="0" applyFont="1" applyBorder="1" applyAlignment="1">
      <alignment horizontal="left" vertical="center" wrapText="1"/>
    </xf>
    <xf numFmtId="14" fontId="15" fillId="0" borderId="86" xfId="0" applyNumberFormat="1" applyFont="1" applyBorder="1" applyAlignment="1">
      <alignment horizontal="left" vertical="top" wrapText="1"/>
    </xf>
    <xf numFmtId="14" fontId="15" fillId="0" borderId="84" xfId="0" applyNumberFormat="1" applyFont="1" applyBorder="1" applyAlignment="1">
      <alignment horizontal="left" vertical="top" wrapText="1"/>
    </xf>
    <xf numFmtId="14" fontId="15" fillId="0" borderId="88" xfId="0" applyNumberFormat="1" applyFont="1" applyBorder="1" applyAlignment="1">
      <alignment horizontal="left" vertical="top" wrapText="1"/>
    </xf>
    <xf numFmtId="0" fontId="15" fillId="0" borderId="86" xfId="0" applyFont="1" applyBorder="1" applyAlignment="1">
      <alignment horizontal="left" vertical="top" wrapText="1"/>
    </xf>
    <xf numFmtId="0" fontId="15" fillId="0" borderId="84" xfId="0" applyFont="1" applyBorder="1" applyAlignment="1">
      <alignment horizontal="left" vertical="top" wrapText="1"/>
    </xf>
    <xf numFmtId="0" fontId="15" fillId="0" borderId="85" xfId="0" applyFont="1" applyBorder="1" applyAlignment="1">
      <alignment horizontal="left" vertical="top" wrapText="1"/>
    </xf>
    <xf numFmtId="0" fontId="5" fillId="2" borderId="83" xfId="0" applyFont="1" applyFill="1" applyBorder="1" applyAlignment="1">
      <alignment horizontal="left"/>
    </xf>
    <xf numFmtId="0" fontId="5" fillId="2" borderId="84" xfId="0" applyFont="1" applyFill="1" applyBorder="1" applyAlignment="1">
      <alignment horizontal="left"/>
    </xf>
    <xf numFmtId="0" fontId="5" fillId="2" borderId="85" xfId="0" applyFont="1" applyFill="1" applyBorder="1" applyAlignment="1">
      <alignment horizontal="left"/>
    </xf>
    <xf numFmtId="0" fontId="22" fillId="2" borderId="32"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32" xfId="0" applyFont="1" applyFill="1" applyBorder="1" applyAlignment="1">
      <alignment horizontal="center"/>
    </xf>
    <xf numFmtId="0" fontId="22" fillId="2" borderId="0" xfId="0" applyFont="1" applyFill="1" applyAlignment="1">
      <alignment horizontal="center"/>
    </xf>
    <xf numFmtId="0" fontId="18" fillId="2" borderId="0" xfId="0" applyFont="1" applyFill="1" applyAlignment="1">
      <alignment horizontal="center"/>
    </xf>
    <xf numFmtId="9" fontId="18" fillId="2" borderId="0" xfId="3" applyFont="1" applyFill="1" applyBorder="1" applyAlignment="1">
      <alignment horizontal="center"/>
    </xf>
    <xf numFmtId="0" fontId="5" fillId="2" borderId="32" xfId="0" applyFont="1" applyFill="1" applyBorder="1" applyAlignment="1">
      <alignment horizontal="left" vertical="top" wrapText="1"/>
    </xf>
    <xf numFmtId="0" fontId="5" fillId="2" borderId="33" xfId="0" applyFont="1" applyFill="1" applyBorder="1" applyAlignment="1">
      <alignment horizontal="left" vertical="top" wrapText="1"/>
    </xf>
    <xf numFmtId="0" fontId="11" fillId="2" borderId="77" xfId="0" applyFont="1" applyFill="1" applyBorder="1" applyAlignment="1">
      <alignment horizontal="left" vertical="top" wrapText="1"/>
    </xf>
    <xf numFmtId="0" fontId="11" fillId="2" borderId="73" xfId="0" applyFont="1" applyFill="1" applyBorder="1" applyAlignment="1">
      <alignment horizontal="left" vertical="top" wrapText="1"/>
    </xf>
    <xf numFmtId="0" fontId="11" fillId="2" borderId="78" xfId="0" applyFont="1" applyFill="1" applyBorder="1" applyAlignment="1">
      <alignment horizontal="left" vertical="top" wrapText="1"/>
    </xf>
    <xf numFmtId="0" fontId="5" fillId="2" borderId="32" xfId="0" applyFont="1" applyFill="1" applyBorder="1" applyAlignment="1">
      <alignment vertical="center" wrapText="1"/>
    </xf>
    <xf numFmtId="0" fontId="5" fillId="2" borderId="0" xfId="0" applyFont="1" applyFill="1" applyAlignment="1">
      <alignment vertical="center" wrapText="1"/>
    </xf>
    <xf numFmtId="0" fontId="5" fillId="2" borderId="33" xfId="0" applyFont="1" applyFill="1" applyBorder="1" applyAlignment="1">
      <alignment vertical="center" wrapText="1"/>
    </xf>
    <xf numFmtId="0" fontId="5" fillId="2" borderId="32"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33" xfId="0" applyFont="1" applyFill="1" applyBorder="1" applyAlignment="1">
      <alignment horizontal="left" vertical="center" wrapText="1"/>
    </xf>
    <xf numFmtId="0" fontId="5" fillId="2" borderId="79" xfId="0" applyFont="1" applyFill="1" applyBorder="1" applyAlignment="1">
      <alignment horizontal="left" vertical="top" wrapText="1"/>
    </xf>
    <xf numFmtId="0" fontId="5" fillId="2" borderId="80" xfId="0" applyFont="1" applyFill="1" applyBorder="1" applyAlignment="1">
      <alignment horizontal="left" vertical="top" wrapText="1"/>
    </xf>
    <xf numFmtId="0" fontId="5" fillId="2" borderId="34" xfId="0" applyFont="1" applyFill="1" applyBorder="1" applyAlignment="1">
      <alignment vertical="center" wrapText="1"/>
    </xf>
    <xf numFmtId="0" fontId="5" fillId="2" borderId="35" xfId="0" applyFont="1" applyFill="1" applyBorder="1" applyAlignment="1">
      <alignment vertical="center" wrapText="1"/>
    </xf>
    <xf numFmtId="0" fontId="5" fillId="2" borderId="36" xfId="0" applyFont="1" applyFill="1" applyBorder="1" applyAlignment="1">
      <alignment vertical="center" wrapText="1"/>
    </xf>
    <xf numFmtId="0" fontId="5" fillId="2" borderId="77" xfId="0" applyFont="1" applyFill="1" applyBorder="1" applyAlignment="1">
      <alignment horizontal="center" vertical="center" wrapText="1"/>
    </xf>
    <xf numFmtId="0" fontId="5" fillId="2" borderId="73" xfId="0" applyFont="1" applyFill="1" applyBorder="1" applyAlignment="1">
      <alignment horizontal="center" vertical="center" wrapText="1"/>
    </xf>
    <xf numFmtId="0" fontId="5" fillId="2" borderId="78"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33"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11" fillId="8" borderId="89" xfId="0" applyFont="1" applyFill="1" applyBorder="1" applyAlignment="1">
      <alignment horizontal="center"/>
    </xf>
    <xf numFmtId="0" fontId="11" fillId="8" borderId="90" xfId="0" applyFont="1" applyFill="1" applyBorder="1" applyAlignment="1">
      <alignment horizontal="center"/>
    </xf>
    <xf numFmtId="0" fontId="11" fillId="8" borderId="91" xfId="0" applyFont="1" applyFill="1" applyBorder="1" applyAlignment="1">
      <alignment horizontal="center"/>
    </xf>
    <xf numFmtId="0" fontId="11" fillId="2" borderId="5" xfId="0" applyFont="1" applyFill="1" applyBorder="1" applyAlignment="1">
      <alignment horizontal="center" vertical="center" wrapText="1"/>
    </xf>
    <xf numFmtId="0" fontId="11" fillId="2" borderId="82" xfId="0" applyFont="1" applyFill="1" applyBorder="1" applyAlignment="1">
      <alignment horizontal="center" vertical="center" wrapText="1"/>
    </xf>
    <xf numFmtId="0" fontId="11" fillId="2" borderId="81" xfId="0" applyFont="1" applyFill="1" applyBorder="1" applyAlignment="1">
      <alignment horizontal="center" vertical="center" wrapText="1"/>
    </xf>
    <xf numFmtId="0" fontId="5" fillId="2" borderId="77" xfId="0" applyFont="1" applyFill="1" applyBorder="1" applyAlignment="1">
      <alignment horizontal="left" vertical="top" wrapText="1"/>
    </xf>
    <xf numFmtId="0" fontId="5" fillId="2" borderId="73" xfId="0" applyFont="1" applyFill="1" applyBorder="1" applyAlignment="1">
      <alignment horizontal="left" vertical="top" wrapText="1"/>
    </xf>
    <xf numFmtId="0" fontId="5" fillId="2" borderId="78" xfId="0" applyFont="1" applyFill="1" applyBorder="1" applyAlignment="1">
      <alignment horizontal="left" vertical="top" wrapText="1"/>
    </xf>
    <xf numFmtId="0" fontId="14" fillId="8" borderId="29" xfId="0" applyFont="1" applyFill="1" applyBorder="1" applyAlignment="1">
      <alignment horizontal="center" wrapText="1"/>
    </xf>
    <xf numFmtId="0" fontId="14" fillId="8" borderId="30" xfId="0" applyFont="1" applyFill="1" applyBorder="1" applyAlignment="1">
      <alignment horizontal="center" wrapText="1"/>
    </xf>
    <xf numFmtId="0" fontId="14" fillId="8" borderId="31" xfId="0" applyFont="1" applyFill="1" applyBorder="1" applyAlignment="1">
      <alignment horizontal="center" wrapText="1"/>
    </xf>
    <xf numFmtId="0" fontId="5" fillId="2" borderId="34" xfId="0" applyFont="1" applyFill="1" applyBorder="1" applyAlignment="1">
      <alignment horizontal="left" vertical="center" wrapText="1"/>
    </xf>
    <xf numFmtId="0" fontId="5" fillId="2" borderId="35" xfId="0" applyFont="1" applyFill="1" applyBorder="1" applyAlignment="1">
      <alignment horizontal="left" vertical="center" wrapText="1"/>
    </xf>
    <xf numFmtId="0" fontId="5" fillId="2" borderId="36" xfId="0" applyFont="1" applyFill="1" applyBorder="1" applyAlignment="1">
      <alignment horizontal="left" vertical="center" wrapText="1"/>
    </xf>
    <xf numFmtId="0" fontId="5" fillId="2" borderId="79" xfId="0" applyFont="1" applyFill="1" applyBorder="1" applyAlignment="1">
      <alignment vertical="center" wrapText="1"/>
    </xf>
    <xf numFmtId="0" fontId="5" fillId="2" borderId="8" xfId="0" applyFont="1" applyFill="1" applyBorder="1" applyAlignment="1">
      <alignment vertical="center" wrapText="1"/>
    </xf>
    <xf numFmtId="0" fontId="5" fillId="2" borderId="80" xfId="0" applyFont="1" applyFill="1" applyBorder="1" applyAlignment="1">
      <alignment vertical="center" wrapText="1"/>
    </xf>
    <xf numFmtId="0" fontId="18" fillId="2" borderId="34" xfId="0" applyFont="1" applyFill="1" applyBorder="1" applyAlignment="1">
      <alignment horizontal="left"/>
    </xf>
    <xf numFmtId="0" fontId="18" fillId="2" borderId="35" xfId="0" applyFont="1" applyFill="1" applyBorder="1" applyAlignment="1">
      <alignment horizontal="left"/>
    </xf>
    <xf numFmtId="0" fontId="5" fillId="2" borderId="34" xfId="0" applyFont="1" applyFill="1" applyBorder="1" applyAlignment="1">
      <alignment horizontal="left" vertical="top" wrapText="1"/>
    </xf>
    <xf numFmtId="0" fontId="5" fillId="2" borderId="35" xfId="0" applyFont="1" applyFill="1" applyBorder="1" applyAlignment="1">
      <alignment horizontal="left" vertical="top" wrapText="1"/>
    </xf>
    <xf numFmtId="0" fontId="5" fillId="2" borderId="36" xfId="0" applyFont="1" applyFill="1" applyBorder="1" applyAlignment="1">
      <alignment horizontal="left" vertical="top" wrapText="1"/>
    </xf>
    <xf numFmtId="0" fontId="5" fillId="2" borderId="77" xfId="0" applyFont="1" applyFill="1" applyBorder="1" applyAlignment="1" applyProtection="1">
      <alignment horizontal="left" vertical="top" wrapText="1"/>
      <protection locked="0"/>
    </xf>
    <xf numFmtId="0" fontId="5" fillId="2" borderId="73" xfId="0" applyFont="1" applyFill="1" applyBorder="1" applyAlignment="1" applyProtection="1">
      <alignment horizontal="left" vertical="top" wrapText="1"/>
      <protection locked="0"/>
    </xf>
    <xf numFmtId="0" fontId="5" fillId="2" borderId="78" xfId="0" applyFont="1" applyFill="1" applyBorder="1" applyAlignment="1" applyProtection="1">
      <alignment horizontal="left" vertical="top" wrapText="1"/>
      <protection locked="0"/>
    </xf>
    <xf numFmtId="0" fontId="5" fillId="2" borderId="32" xfId="0"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0" fontId="5" fillId="2" borderId="33" xfId="0" applyFont="1" applyFill="1" applyBorder="1" applyAlignment="1" applyProtection="1">
      <alignment horizontal="left" vertical="top" wrapText="1"/>
      <protection locked="0"/>
    </xf>
    <xf numFmtId="0" fontId="5" fillId="2" borderId="34" xfId="0" applyFont="1" applyFill="1" applyBorder="1" applyAlignment="1" applyProtection="1">
      <alignment horizontal="left" vertical="top" wrapText="1"/>
      <protection locked="0"/>
    </xf>
    <xf numFmtId="0" fontId="5" fillId="2" borderId="35" xfId="0" applyFont="1" applyFill="1" applyBorder="1" applyAlignment="1" applyProtection="1">
      <alignment horizontal="left" vertical="top" wrapText="1"/>
      <protection locked="0"/>
    </xf>
    <xf numFmtId="0" fontId="5" fillId="2" borderId="36" xfId="0" applyFont="1" applyFill="1" applyBorder="1" applyAlignment="1" applyProtection="1">
      <alignment horizontal="left" vertical="top" wrapText="1"/>
      <protection locked="0"/>
    </xf>
    <xf numFmtId="0" fontId="11" fillId="2" borderId="32" xfId="0" applyFont="1" applyFill="1" applyBorder="1" applyAlignment="1">
      <alignment vertical="center" wrapText="1"/>
    </xf>
    <xf numFmtId="0" fontId="11" fillId="2" borderId="0" xfId="0" applyFont="1" applyFill="1" applyAlignment="1">
      <alignment vertical="center" wrapText="1"/>
    </xf>
    <xf numFmtId="0" fontId="11" fillId="2" borderId="33" xfId="0" applyFont="1" applyFill="1" applyBorder="1" applyAlignment="1">
      <alignment vertical="center" wrapText="1"/>
    </xf>
    <xf numFmtId="0" fontId="5" fillId="2" borderId="77" xfId="0" applyFont="1" applyFill="1" applyBorder="1" applyAlignment="1">
      <alignment vertical="top" wrapText="1"/>
    </xf>
    <xf numFmtId="0" fontId="5" fillId="2" borderId="73" xfId="0" applyFont="1" applyFill="1" applyBorder="1" applyAlignment="1">
      <alignment vertical="top" wrapText="1"/>
    </xf>
    <xf numFmtId="0" fontId="5" fillId="2" borderId="78" xfId="0" applyFont="1" applyFill="1" applyBorder="1" applyAlignment="1">
      <alignment vertical="top" wrapText="1"/>
    </xf>
    <xf numFmtId="0" fontId="11" fillId="0" borderId="92" xfId="0" applyFont="1" applyBorder="1" applyAlignment="1">
      <alignment horizontal="left"/>
    </xf>
    <xf numFmtId="0" fontId="11" fillId="0" borderId="9" xfId="0" applyFont="1" applyBorder="1" applyAlignment="1">
      <alignment horizontal="left"/>
    </xf>
    <xf numFmtId="0" fontId="11" fillId="0" borderId="100" xfId="0" applyFont="1" applyBorder="1" applyAlignment="1">
      <alignment horizontal="left"/>
    </xf>
    <xf numFmtId="0" fontId="11" fillId="9" borderId="68" xfId="0" applyFont="1" applyFill="1" applyBorder="1" applyAlignment="1">
      <alignment horizontal="center" vertical="center" wrapText="1"/>
    </xf>
    <xf numFmtId="0" fontId="11" fillId="9" borderId="72" xfId="0" applyFont="1" applyFill="1" applyBorder="1" applyAlignment="1">
      <alignment horizontal="center" vertical="center" wrapText="1"/>
    </xf>
    <xf numFmtId="0" fontId="5" fillId="0" borderId="71" xfId="0" applyFont="1" applyBorder="1" applyAlignment="1">
      <alignment horizontal="center" vertical="center" wrapText="1"/>
    </xf>
    <xf numFmtId="0" fontId="11" fillId="9" borderId="70" xfId="0" applyFont="1" applyFill="1" applyBorder="1" applyAlignment="1">
      <alignment horizontal="center" vertical="center" wrapText="1"/>
    </xf>
    <xf numFmtId="0" fontId="11" fillId="9" borderId="69" xfId="0" applyFont="1" applyFill="1" applyBorder="1" applyAlignment="1">
      <alignment horizontal="center" vertical="center" wrapText="1"/>
    </xf>
    <xf numFmtId="0" fontId="11" fillId="8" borderId="54" xfId="0" applyFont="1" applyFill="1" applyBorder="1" applyAlignment="1">
      <alignment horizontal="center" vertical="center" wrapText="1"/>
    </xf>
    <xf numFmtId="0" fontId="11" fillId="8" borderId="58" xfId="0" applyFont="1" applyFill="1" applyBorder="1" applyAlignment="1">
      <alignment horizontal="center" vertical="center" wrapText="1"/>
    </xf>
    <xf numFmtId="0" fontId="11" fillId="8" borderId="55" xfId="0" applyFont="1" applyFill="1" applyBorder="1" applyAlignment="1">
      <alignment horizontal="center" vertical="center" wrapText="1"/>
    </xf>
    <xf numFmtId="0" fontId="11" fillId="8" borderId="59" xfId="0" applyFont="1" applyFill="1" applyBorder="1" applyAlignment="1">
      <alignment horizontal="center" vertical="center" wrapText="1"/>
    </xf>
    <xf numFmtId="0" fontId="11" fillId="8" borderId="56" xfId="0" applyFont="1" applyFill="1" applyBorder="1" applyAlignment="1">
      <alignment horizontal="center" vertical="center" wrapText="1"/>
    </xf>
    <xf numFmtId="0" fontId="11" fillId="8" borderId="60" xfId="0" applyFont="1" applyFill="1" applyBorder="1" applyAlignment="1">
      <alignment horizontal="center" vertical="center" wrapText="1"/>
    </xf>
    <xf numFmtId="0" fontId="11" fillId="8" borderId="65" xfId="0" applyFont="1" applyFill="1" applyBorder="1" applyAlignment="1">
      <alignment horizontal="center" vertical="center" wrapText="1"/>
    </xf>
    <xf numFmtId="0" fontId="11" fillId="8" borderId="66"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5"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4" fillId="2" borderId="1" xfId="0" applyFont="1" applyFill="1" applyBorder="1" applyAlignment="1">
      <alignment horizontal="center" vertical="center" wrapText="1"/>
    </xf>
  </cellXfs>
  <cellStyles count="5">
    <cellStyle name="Bueno" xfId="1" builtinId="26"/>
    <cellStyle name="Neutral 2" xfId="2" xr:uid="{D3166EC1-68EE-42FD-939A-2D5376006C25}"/>
    <cellStyle name="Normal" xfId="0" builtinId="0"/>
    <cellStyle name="Normal 2" xfId="4" xr:uid="{75EB53FE-7664-4C3E-B975-CFF25232A339}"/>
    <cellStyle name="Porcentaje" xfId="3" builtinId="5"/>
  </cellStyles>
  <dxfs count="33">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FF0000"/>
        </patternFill>
      </fill>
    </dxf>
    <dxf>
      <fill>
        <patternFill>
          <bgColor theme="0" tint="-4.9989318521683403E-2"/>
        </patternFill>
      </fill>
    </dxf>
    <dxf>
      <fill>
        <patternFill>
          <bgColor theme="9" tint="0.39994506668294322"/>
        </patternFill>
      </fill>
    </dxf>
    <dxf>
      <fill>
        <patternFill>
          <bgColor theme="0" tint="-4.9989318521683403E-2"/>
        </patternFill>
      </fill>
    </dxf>
    <dxf>
      <fill>
        <patternFill>
          <bgColor rgb="FFFF7C80"/>
        </patternFill>
      </fill>
    </dxf>
    <dxf>
      <fill>
        <patternFill>
          <bgColor theme="3" tint="0.79998168889431442"/>
        </patternFill>
      </fill>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solidFill>
                <a:latin typeface="+mn-lt"/>
                <a:ea typeface="+mn-ea"/>
                <a:cs typeface="+mn-cs"/>
              </a:defRPr>
            </a:pPr>
            <a:r>
              <a:rPr lang="en-US"/>
              <a:t>Resultados de la lista de chequeo verde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dk1"/>
              </a:solidFill>
              <a:latin typeface="+mn-lt"/>
              <a:ea typeface="+mn-ea"/>
              <a:cs typeface="+mn-cs"/>
            </a:defRPr>
          </a:pPr>
          <a:endParaRPr lang="es-AR"/>
        </a:p>
      </c:txPr>
    </c:title>
    <c:autoTitleDeleted val="0"/>
    <c:plotArea>
      <c:layout/>
      <c:barChart>
        <c:barDir val="col"/>
        <c:grouping val="clustered"/>
        <c:varyColors val="0"/>
        <c:ser>
          <c:idx val="7"/>
          <c:order val="7"/>
          <c:spPr>
            <a:solidFill>
              <a:schemeClr val="accent6"/>
            </a:solidFill>
            <a:ln w="12700" cap="flat" cmpd="sng" algn="ctr">
              <a:noFill/>
              <a:prstDash val="solid"/>
              <a:miter lim="800000"/>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A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Resultados!$F$12:$F$15</c:f>
              <c:strCache>
                <c:ptCount val="4"/>
                <c:pt idx="0">
                  <c:v>Total de puntos obtenidos  </c:v>
                </c:pt>
                <c:pt idx="1">
                  <c:v>Total máximo de puntos alcanzables </c:v>
                </c:pt>
                <c:pt idx="2">
                  <c:v>Total máximo basado en las preguntas aplicables</c:v>
                </c:pt>
                <c:pt idx="3">
                  <c:v>Total mínimo de puntos necesarios para la certificación (Mínimo = 70%)</c:v>
                </c:pt>
              </c:strCache>
            </c:strRef>
          </c:cat>
          <c:val>
            <c:numRef>
              <c:f>Resultados!$N$12:$N$15</c:f>
              <c:numCache>
                <c:formatCode>General</c:formatCode>
                <c:ptCount val="4"/>
                <c:pt idx="0">
                  <c:v>0</c:v>
                </c:pt>
                <c:pt idx="1">
                  <c:v>100</c:v>
                </c:pt>
                <c:pt idx="2">
                  <c:v>100</c:v>
                </c:pt>
                <c:pt idx="3">
                  <c:v>70</c:v>
                </c:pt>
              </c:numCache>
            </c:numRef>
          </c:val>
          <c:extLst>
            <c:ext xmlns:c16="http://schemas.microsoft.com/office/drawing/2014/chart" uri="{C3380CC4-5D6E-409C-BE32-E72D297353CC}">
              <c16:uniqueId val="{00000007-8BC9-43F1-96BE-5584519596F8}"/>
            </c:ext>
          </c:extLst>
        </c:ser>
        <c:dLbls>
          <c:showLegendKey val="0"/>
          <c:showVal val="0"/>
          <c:showCatName val="0"/>
          <c:showSerName val="0"/>
          <c:showPercent val="0"/>
          <c:showBubbleSize val="0"/>
        </c:dLbls>
        <c:gapWidth val="100"/>
        <c:overlap val="-24"/>
        <c:axId val="425616255"/>
        <c:axId val="425601279"/>
        <c:extLst>
          <c:ext xmlns:c15="http://schemas.microsoft.com/office/drawing/2012/chart" uri="{02D57815-91ED-43cb-92C2-25804820EDAC}">
            <c15:filteredBarSeries>
              <c15: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cat>
                  <c:strRef>
                    <c:extLst>
                      <c:ext uri="{02D57815-91ED-43cb-92C2-25804820EDAC}">
                        <c15:formulaRef>
                          <c15:sqref>Resultados!$F$12:$F$15</c15:sqref>
                        </c15:formulaRef>
                      </c:ext>
                    </c:extLst>
                    <c:strCache>
                      <c:ptCount val="4"/>
                      <c:pt idx="0">
                        <c:v>Total de puntos obtenidos  </c:v>
                      </c:pt>
                      <c:pt idx="1">
                        <c:v>Total máximo de puntos alcanzables </c:v>
                      </c:pt>
                      <c:pt idx="2">
                        <c:v>Total máximo basado en las preguntas aplicables</c:v>
                      </c:pt>
                      <c:pt idx="3">
                        <c:v>Total mínimo de puntos necesarios para la certificación (Mínimo = 70%)</c:v>
                      </c:pt>
                    </c:strCache>
                  </c:strRef>
                </c:cat>
                <c:val>
                  <c:numRef>
                    <c:extLst>
                      <c:ext uri="{02D57815-91ED-43cb-92C2-25804820EDAC}">
                        <c15:formulaRef>
                          <c15:sqref>Resultados!$G$12:$G$15</c15:sqref>
                        </c15:formulaRef>
                      </c:ext>
                    </c:extLst>
                    <c:numCache>
                      <c:formatCode>General</c:formatCode>
                      <c:ptCount val="4"/>
                    </c:numCache>
                  </c:numRef>
                </c:val>
                <c:extLst>
                  <c:ext xmlns:c16="http://schemas.microsoft.com/office/drawing/2014/chart" uri="{C3380CC4-5D6E-409C-BE32-E72D297353CC}">
                    <c16:uniqueId val="{00000000-8BC9-43F1-96BE-5584519596F8}"/>
                  </c:ext>
                </c:extLst>
              </c15:ser>
            </c15:filteredBarSeries>
            <c15:filteredBarSeries>
              <c15:ser>
                <c:idx val="1"/>
                <c:order val="1"/>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cat>
                  <c:strRef>
                    <c:extLst xmlns:c15="http://schemas.microsoft.com/office/drawing/2012/chart">
                      <c:ext xmlns:c15="http://schemas.microsoft.com/office/drawing/2012/chart" uri="{02D57815-91ED-43cb-92C2-25804820EDAC}">
                        <c15:formulaRef>
                          <c15:sqref>Resultados!$F$12:$F$15</c15:sqref>
                        </c15:formulaRef>
                      </c:ext>
                    </c:extLst>
                    <c:strCache>
                      <c:ptCount val="4"/>
                      <c:pt idx="0">
                        <c:v>Total de puntos obtenidos  </c:v>
                      </c:pt>
                      <c:pt idx="1">
                        <c:v>Total máximo de puntos alcanzables </c:v>
                      </c:pt>
                      <c:pt idx="2">
                        <c:v>Total máximo basado en las preguntas aplicables</c:v>
                      </c:pt>
                      <c:pt idx="3">
                        <c:v>Total mínimo de puntos necesarios para la certificación (Mínimo = 70%)</c:v>
                      </c:pt>
                    </c:strCache>
                  </c:strRef>
                </c:cat>
                <c:val>
                  <c:numRef>
                    <c:extLst xmlns:c15="http://schemas.microsoft.com/office/drawing/2012/chart">
                      <c:ext xmlns:c15="http://schemas.microsoft.com/office/drawing/2012/chart" uri="{02D57815-91ED-43cb-92C2-25804820EDAC}">
                        <c15:formulaRef>
                          <c15:sqref>Resultados!$H$12:$H$15</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1-8BC9-43F1-96BE-5584519596F8}"/>
                  </c:ext>
                </c:extLst>
              </c15:ser>
            </c15:filteredBarSeries>
            <c15:filteredBarSeries>
              <c15:ser>
                <c:idx val="2"/>
                <c:order val="2"/>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invertIfNegative val="0"/>
                <c:cat>
                  <c:strRef>
                    <c:extLst xmlns:c15="http://schemas.microsoft.com/office/drawing/2012/chart">
                      <c:ext xmlns:c15="http://schemas.microsoft.com/office/drawing/2012/chart" uri="{02D57815-91ED-43cb-92C2-25804820EDAC}">
                        <c15:formulaRef>
                          <c15:sqref>Resultados!$F$12:$F$15</c15:sqref>
                        </c15:formulaRef>
                      </c:ext>
                    </c:extLst>
                    <c:strCache>
                      <c:ptCount val="4"/>
                      <c:pt idx="0">
                        <c:v>Total de puntos obtenidos  </c:v>
                      </c:pt>
                      <c:pt idx="1">
                        <c:v>Total máximo de puntos alcanzables </c:v>
                      </c:pt>
                      <c:pt idx="2">
                        <c:v>Total máximo basado en las preguntas aplicables</c:v>
                      </c:pt>
                      <c:pt idx="3">
                        <c:v>Total mínimo de puntos necesarios para la certificación (Mínimo = 70%)</c:v>
                      </c:pt>
                    </c:strCache>
                  </c:strRef>
                </c:cat>
                <c:val>
                  <c:numRef>
                    <c:extLst xmlns:c15="http://schemas.microsoft.com/office/drawing/2012/chart">
                      <c:ext xmlns:c15="http://schemas.microsoft.com/office/drawing/2012/chart" uri="{02D57815-91ED-43cb-92C2-25804820EDAC}">
                        <c15:formulaRef>
                          <c15:sqref>Resultados!$I$12:$I$15</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2-8BC9-43F1-96BE-5584519596F8}"/>
                  </c:ext>
                </c:extLst>
              </c15:ser>
            </c15:filteredBarSeries>
            <c15:filteredBarSeries>
              <c15:ser>
                <c:idx val="3"/>
                <c:order val="3"/>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invertIfNegative val="0"/>
                <c:cat>
                  <c:strRef>
                    <c:extLst xmlns:c15="http://schemas.microsoft.com/office/drawing/2012/chart">
                      <c:ext xmlns:c15="http://schemas.microsoft.com/office/drawing/2012/chart" uri="{02D57815-91ED-43cb-92C2-25804820EDAC}">
                        <c15:formulaRef>
                          <c15:sqref>Resultados!$F$12:$F$15</c15:sqref>
                        </c15:formulaRef>
                      </c:ext>
                    </c:extLst>
                    <c:strCache>
                      <c:ptCount val="4"/>
                      <c:pt idx="0">
                        <c:v>Total de puntos obtenidos  </c:v>
                      </c:pt>
                      <c:pt idx="1">
                        <c:v>Total máximo de puntos alcanzables </c:v>
                      </c:pt>
                      <c:pt idx="2">
                        <c:v>Total máximo basado en las preguntas aplicables</c:v>
                      </c:pt>
                      <c:pt idx="3">
                        <c:v>Total mínimo de puntos necesarios para la certificación (Mínimo = 70%)</c:v>
                      </c:pt>
                    </c:strCache>
                  </c:strRef>
                </c:cat>
                <c:val>
                  <c:numRef>
                    <c:extLst xmlns:c15="http://schemas.microsoft.com/office/drawing/2012/chart">
                      <c:ext xmlns:c15="http://schemas.microsoft.com/office/drawing/2012/chart" uri="{02D57815-91ED-43cb-92C2-25804820EDAC}">
                        <c15:formulaRef>
                          <c15:sqref>Resultados!$J$12:$J$15</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3-8BC9-43F1-96BE-5584519596F8}"/>
                  </c:ext>
                </c:extLst>
              </c15:ser>
            </c15:filteredBarSeries>
            <c15:filteredBarSeries>
              <c15:ser>
                <c:idx val="4"/>
                <c:order val="4"/>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invertIfNegative val="0"/>
                <c:cat>
                  <c:strRef>
                    <c:extLst xmlns:c15="http://schemas.microsoft.com/office/drawing/2012/chart">
                      <c:ext xmlns:c15="http://schemas.microsoft.com/office/drawing/2012/chart" uri="{02D57815-91ED-43cb-92C2-25804820EDAC}">
                        <c15:formulaRef>
                          <c15:sqref>Resultados!$F$12:$F$15</c15:sqref>
                        </c15:formulaRef>
                      </c:ext>
                    </c:extLst>
                    <c:strCache>
                      <c:ptCount val="4"/>
                      <c:pt idx="0">
                        <c:v>Total de puntos obtenidos  </c:v>
                      </c:pt>
                      <c:pt idx="1">
                        <c:v>Total máximo de puntos alcanzables </c:v>
                      </c:pt>
                      <c:pt idx="2">
                        <c:v>Total máximo basado en las preguntas aplicables</c:v>
                      </c:pt>
                      <c:pt idx="3">
                        <c:v>Total mínimo de puntos necesarios para la certificación (Mínimo = 70%)</c:v>
                      </c:pt>
                    </c:strCache>
                  </c:strRef>
                </c:cat>
                <c:val>
                  <c:numRef>
                    <c:extLst xmlns:c15="http://schemas.microsoft.com/office/drawing/2012/chart">
                      <c:ext xmlns:c15="http://schemas.microsoft.com/office/drawing/2012/chart" uri="{02D57815-91ED-43cb-92C2-25804820EDAC}">
                        <c15:formulaRef>
                          <c15:sqref>Resultados!$K$12:$K$15</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4-8BC9-43F1-96BE-5584519596F8}"/>
                  </c:ext>
                </c:extLst>
              </c15:ser>
            </c15:filteredBarSeries>
            <c15:filteredBarSeries>
              <c15:ser>
                <c:idx val="5"/>
                <c:order val="5"/>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c:spPr>
                <c:invertIfNegative val="0"/>
                <c:cat>
                  <c:strRef>
                    <c:extLst xmlns:c15="http://schemas.microsoft.com/office/drawing/2012/chart">
                      <c:ext xmlns:c15="http://schemas.microsoft.com/office/drawing/2012/chart" uri="{02D57815-91ED-43cb-92C2-25804820EDAC}">
                        <c15:formulaRef>
                          <c15:sqref>Resultados!$F$12:$F$15</c15:sqref>
                        </c15:formulaRef>
                      </c:ext>
                    </c:extLst>
                    <c:strCache>
                      <c:ptCount val="4"/>
                      <c:pt idx="0">
                        <c:v>Total de puntos obtenidos  </c:v>
                      </c:pt>
                      <c:pt idx="1">
                        <c:v>Total máximo de puntos alcanzables </c:v>
                      </c:pt>
                      <c:pt idx="2">
                        <c:v>Total máximo basado en las preguntas aplicables</c:v>
                      </c:pt>
                      <c:pt idx="3">
                        <c:v>Total mínimo de puntos necesarios para la certificación (Mínimo = 70%)</c:v>
                      </c:pt>
                    </c:strCache>
                  </c:strRef>
                </c:cat>
                <c:val>
                  <c:numRef>
                    <c:extLst xmlns:c15="http://schemas.microsoft.com/office/drawing/2012/chart">
                      <c:ext xmlns:c15="http://schemas.microsoft.com/office/drawing/2012/chart" uri="{02D57815-91ED-43cb-92C2-25804820EDAC}">
                        <c15:formulaRef>
                          <c15:sqref>Resultados!$L$12:$L$15</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5-8BC9-43F1-96BE-5584519596F8}"/>
                  </c:ext>
                </c:extLst>
              </c15:ser>
            </c15:filteredBarSeries>
            <c15:filteredBarSeries>
              <c15:ser>
                <c:idx val="6"/>
                <c:order val="6"/>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c:spPr>
                <c:invertIfNegative val="0"/>
                <c:cat>
                  <c:strRef>
                    <c:extLst xmlns:c15="http://schemas.microsoft.com/office/drawing/2012/chart">
                      <c:ext xmlns:c15="http://schemas.microsoft.com/office/drawing/2012/chart" uri="{02D57815-91ED-43cb-92C2-25804820EDAC}">
                        <c15:formulaRef>
                          <c15:sqref>Resultados!$F$12:$F$15</c15:sqref>
                        </c15:formulaRef>
                      </c:ext>
                    </c:extLst>
                    <c:strCache>
                      <c:ptCount val="4"/>
                      <c:pt idx="0">
                        <c:v>Total de puntos obtenidos  </c:v>
                      </c:pt>
                      <c:pt idx="1">
                        <c:v>Total máximo de puntos alcanzables </c:v>
                      </c:pt>
                      <c:pt idx="2">
                        <c:v>Total máximo basado en las preguntas aplicables</c:v>
                      </c:pt>
                      <c:pt idx="3">
                        <c:v>Total mínimo de puntos necesarios para la certificación (Mínimo = 70%)</c:v>
                      </c:pt>
                    </c:strCache>
                  </c:strRef>
                </c:cat>
                <c:val>
                  <c:numRef>
                    <c:extLst xmlns:c15="http://schemas.microsoft.com/office/drawing/2012/chart">
                      <c:ext xmlns:c15="http://schemas.microsoft.com/office/drawing/2012/chart" uri="{02D57815-91ED-43cb-92C2-25804820EDAC}">
                        <c15:formulaRef>
                          <c15:sqref>Resultados!$M$12:$M$15</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6-8BC9-43F1-96BE-5584519596F8}"/>
                  </c:ext>
                </c:extLst>
              </c15:ser>
            </c15:filteredBarSeries>
          </c:ext>
        </c:extLst>
      </c:barChart>
      <c:catAx>
        <c:axId val="425616255"/>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AR"/>
          </a:p>
        </c:txPr>
        <c:crossAx val="425601279"/>
        <c:crosses val="autoZero"/>
        <c:auto val="1"/>
        <c:lblAlgn val="ctr"/>
        <c:lblOffset val="100"/>
        <c:noMultiLvlLbl val="0"/>
      </c:catAx>
      <c:valAx>
        <c:axId val="425601279"/>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AR"/>
          </a:p>
        </c:txPr>
        <c:crossAx val="42561625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solidFill>
                <a:latin typeface="+mn-lt"/>
                <a:ea typeface="+mn-ea"/>
                <a:cs typeface="+mn-cs"/>
              </a:defRPr>
            </a:pPr>
            <a:r>
              <a:rPr lang="en-US"/>
              <a:t>Puntaje final obtenido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dk1"/>
              </a:solidFill>
              <a:latin typeface="+mn-lt"/>
              <a:ea typeface="+mn-ea"/>
              <a:cs typeface="+mn-cs"/>
            </a:defRPr>
          </a:pPr>
          <a:endParaRPr lang="es-AR"/>
        </a:p>
      </c:txPr>
    </c:title>
    <c:autoTitleDeleted val="0"/>
    <c:plotArea>
      <c:layout/>
      <c:barChart>
        <c:barDir val="bar"/>
        <c:grouping val="stacked"/>
        <c:varyColors val="0"/>
        <c:ser>
          <c:idx val="0"/>
          <c:order val="0"/>
          <c:tx>
            <c:strRef>
              <c:f>Resultados!$F$16</c:f>
              <c:strCache>
                <c:ptCount val="1"/>
                <c:pt idx="0">
                  <c:v>Puntaje final obtenido = Total real de puntos obtenidos / Total máximo de puntos </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Pt>
            <c:idx val="0"/>
            <c:invertIfNegative val="0"/>
            <c:bubble3D val="0"/>
            <c:spPr>
              <a:solidFill>
                <a:schemeClr val="accent6"/>
              </a:solidFill>
              <a:ln w="12700" cap="flat" cmpd="sng" algn="ctr">
                <a:noFill/>
                <a:prstDash val="solid"/>
                <a:miter lim="800000"/>
              </a:ln>
              <a:effectLst/>
            </c:spPr>
            <c:extLst>
              <c:ext xmlns:c16="http://schemas.microsoft.com/office/drawing/2014/chart" uri="{C3380CC4-5D6E-409C-BE32-E72D297353CC}">
                <c16:uniqueId val="{00000008-9AE4-42DF-A102-080D444D248D}"/>
              </c:ext>
            </c:extLst>
          </c:dPt>
          <c:dLbls>
            <c:spPr>
              <a:noFill/>
              <a:ln>
                <a:noFill/>
              </a:ln>
              <a:effectLst/>
            </c:spPr>
            <c:txPr>
              <a:bodyPr rot="0" spcFirstLastPara="1" vertOverflow="ellipsis" vert="horz" wrap="square" anchor="ctr" anchorCtr="1"/>
              <a:lstStyle/>
              <a:p>
                <a:pPr>
                  <a:defRPr sz="3200" b="1" i="0" u="none" strike="noStrike" kern="1200" baseline="0">
                    <a:solidFill>
                      <a:schemeClr val="bg1"/>
                    </a:solidFill>
                    <a:latin typeface="+mn-lt"/>
                    <a:ea typeface="+mn-ea"/>
                    <a:cs typeface="+mn-cs"/>
                  </a:defRPr>
                </a:pPr>
                <a:endParaRPr lang="es-A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Lit>
              <c:ptCount val="1"/>
              <c:pt idx="0">
                <c:v>8</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Resultados!$G$16:$N$16</c15:sqref>
                  </c15:fullRef>
                </c:ext>
              </c:extLst>
              <c:f>Resultados!$N$16</c:f>
              <c:numCache>
                <c:formatCode>General</c:formatCode>
                <c:ptCount val="1"/>
                <c:pt idx="0" formatCode="0%">
                  <c:v>0</c:v>
                </c:pt>
              </c:numCache>
            </c:numRef>
          </c:val>
          <c:extLst>
            <c:ext xmlns:c16="http://schemas.microsoft.com/office/drawing/2014/chart" uri="{C3380CC4-5D6E-409C-BE32-E72D297353CC}">
              <c16:uniqueId val="{00000000-9AE4-42DF-A102-080D444D248D}"/>
            </c:ext>
          </c:extLst>
        </c:ser>
        <c:ser>
          <c:idx val="1"/>
          <c:order val="1"/>
          <c:tx>
            <c:strRef>
              <c:f>Resultados!$B$17</c:f>
              <c:strCache>
                <c:ptCount val="1"/>
              </c:strCache>
            </c:strRef>
          </c:tx>
          <c:spPr>
            <a:solidFill>
              <a:srgbClr val="FF0000"/>
            </a:solidFill>
            <a:ln w="12700" cap="flat" cmpd="sng" algn="ctr">
              <a:solidFill>
                <a:schemeClr val="accent2">
                  <a:shade val="50000"/>
                </a:schemeClr>
              </a:solidFill>
              <a:prstDash val="solid"/>
              <a:miter lim="800000"/>
            </a:ln>
            <a:effectLst/>
          </c:spPr>
          <c:invertIfNegative val="0"/>
          <c:dPt>
            <c:idx val="0"/>
            <c:invertIfNegative val="0"/>
            <c:bubble3D val="0"/>
            <c:spPr>
              <a:solidFill>
                <a:srgbClr val="FF0000"/>
              </a:solidFill>
              <a:ln w="12700" cap="flat" cmpd="sng" algn="ctr">
                <a:noFill/>
                <a:prstDash val="solid"/>
                <a:miter lim="800000"/>
              </a:ln>
              <a:effectLst/>
            </c:spPr>
            <c:extLst>
              <c:ext xmlns:c16="http://schemas.microsoft.com/office/drawing/2014/chart" uri="{C3380CC4-5D6E-409C-BE32-E72D297353CC}">
                <c16:uniqueId val="{00000002-0B74-48F1-ACC6-05B355A3CE47}"/>
              </c:ext>
            </c:extLst>
          </c:dPt>
          <c:dLbls>
            <c:spPr>
              <a:noFill/>
              <a:ln>
                <a:noFill/>
              </a:ln>
              <a:effectLst/>
            </c:spPr>
            <c:txPr>
              <a:bodyPr rot="0" spcFirstLastPara="1" vertOverflow="ellipsis" vert="horz" wrap="square" anchor="ctr" anchorCtr="1"/>
              <a:lstStyle/>
              <a:p>
                <a:pPr>
                  <a:defRPr sz="3200" b="1" i="0" u="none" strike="noStrike" kern="1200" baseline="0">
                    <a:solidFill>
                      <a:schemeClr val="bg1"/>
                    </a:solidFill>
                    <a:latin typeface="+mn-lt"/>
                    <a:ea typeface="+mn-ea"/>
                    <a:cs typeface="+mn-cs"/>
                  </a:defRPr>
                </a:pPr>
                <a:endParaRPr lang="es-A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Lit>
              <c:ptCount val="1"/>
              <c:pt idx="0">
                <c:v>8</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Resultados!$C$17:$J$17</c15:sqref>
                  </c15:fullRef>
                </c:ext>
              </c:extLst>
              <c:f>Resultados!$J$17</c:f>
              <c:numCache>
                <c:formatCode>General</c:formatCode>
                <c:ptCount val="1"/>
                <c:pt idx="0" formatCode="0%">
                  <c:v>1</c:v>
                </c:pt>
              </c:numCache>
            </c:numRef>
          </c:val>
          <c:extLst>
            <c:ext xmlns:c16="http://schemas.microsoft.com/office/drawing/2014/chart" uri="{C3380CC4-5D6E-409C-BE32-E72D297353CC}">
              <c16:uniqueId val="{00000009-9AE4-42DF-A102-080D444D248D}"/>
            </c:ext>
          </c:extLst>
        </c:ser>
        <c:dLbls>
          <c:showLegendKey val="0"/>
          <c:showVal val="0"/>
          <c:showCatName val="0"/>
          <c:showSerName val="0"/>
          <c:showPercent val="0"/>
          <c:showBubbleSize val="0"/>
        </c:dLbls>
        <c:gapWidth val="100"/>
        <c:overlap val="100"/>
        <c:axId val="1264604047"/>
        <c:axId val="1264600719"/>
      </c:barChart>
      <c:catAx>
        <c:axId val="1264604047"/>
        <c:scaling>
          <c:orientation val="minMax"/>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AR"/>
          </a:p>
        </c:txPr>
        <c:crossAx val="1264600719"/>
        <c:crosses val="autoZero"/>
        <c:auto val="1"/>
        <c:lblAlgn val="ctr"/>
        <c:lblOffset val="100"/>
        <c:noMultiLvlLbl val="0"/>
      </c:catAx>
      <c:valAx>
        <c:axId val="1264600719"/>
        <c:scaling>
          <c:orientation val="minMax"/>
          <c:max val="1"/>
          <c:min val="0"/>
        </c:scaling>
        <c:delete val="0"/>
        <c:axPos val="b"/>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AR"/>
          </a:p>
        </c:txPr>
        <c:crossAx val="1264604047"/>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6.9444444444444441E-3"/>
          <c:w val="0.99305555555555558"/>
          <c:h val="0.99305555555555558"/>
        </c:manualLayout>
      </c:layout>
      <c:doughnutChart>
        <c:varyColors val="1"/>
        <c:ser>
          <c:idx val="0"/>
          <c:order val="0"/>
          <c:spPr>
            <a:solidFill>
              <a:schemeClr val="accent6"/>
            </a:solidFill>
          </c:spPr>
          <c:dPt>
            <c:idx val="0"/>
            <c:bubble3D val="0"/>
            <c:spPr>
              <a:solidFill>
                <a:schemeClr val="accent6"/>
              </a:solidFill>
              <a:ln w="19050">
                <a:solidFill>
                  <a:schemeClr val="lt1"/>
                </a:solidFill>
              </a:ln>
              <a:effectLst/>
            </c:spPr>
            <c:extLst>
              <c:ext xmlns:c16="http://schemas.microsoft.com/office/drawing/2014/chart" uri="{C3380CC4-5D6E-409C-BE32-E72D297353CC}">
                <c16:uniqueId val="{00000001-3EF1-4F26-B195-DDA548274CA0}"/>
              </c:ext>
            </c:extLst>
          </c:dPt>
          <c:dPt>
            <c:idx val="1"/>
            <c:bubble3D val="0"/>
            <c:spPr>
              <a:solidFill>
                <a:schemeClr val="accent6"/>
              </a:solidFill>
              <a:ln w="19050">
                <a:solidFill>
                  <a:schemeClr val="lt1"/>
                </a:solidFill>
              </a:ln>
              <a:effectLst/>
            </c:spPr>
            <c:extLst>
              <c:ext xmlns:c16="http://schemas.microsoft.com/office/drawing/2014/chart" uri="{C3380CC4-5D6E-409C-BE32-E72D297353CC}">
                <c16:uniqueId val="{00000003-3EF1-4F26-B195-DDA548274CA0}"/>
              </c:ext>
            </c:extLst>
          </c:dPt>
          <c:dPt>
            <c:idx val="2"/>
            <c:bubble3D val="0"/>
            <c:spPr>
              <a:solidFill>
                <a:schemeClr val="accent6"/>
              </a:solidFill>
              <a:ln w="19050">
                <a:solidFill>
                  <a:schemeClr val="lt1"/>
                </a:solidFill>
              </a:ln>
              <a:effectLst/>
            </c:spPr>
            <c:extLst>
              <c:ext xmlns:c16="http://schemas.microsoft.com/office/drawing/2014/chart" uri="{C3380CC4-5D6E-409C-BE32-E72D297353CC}">
                <c16:uniqueId val="{00000005-3EF1-4F26-B195-DDA548274CA0}"/>
              </c:ext>
            </c:extLst>
          </c:dPt>
          <c:dPt>
            <c:idx val="3"/>
            <c:bubble3D val="0"/>
            <c:spPr>
              <a:solidFill>
                <a:schemeClr val="accent6"/>
              </a:solidFill>
              <a:ln w="19050">
                <a:solidFill>
                  <a:schemeClr val="lt1"/>
                </a:solidFill>
              </a:ln>
              <a:effectLst/>
            </c:spPr>
            <c:extLst>
              <c:ext xmlns:c16="http://schemas.microsoft.com/office/drawing/2014/chart" uri="{C3380CC4-5D6E-409C-BE32-E72D297353CC}">
                <c16:uniqueId val="{00000007-3EF1-4F26-B195-DDA548274CA0}"/>
              </c:ext>
            </c:extLst>
          </c:dPt>
          <c:dPt>
            <c:idx val="4"/>
            <c:bubble3D val="0"/>
            <c:spPr>
              <a:solidFill>
                <a:schemeClr val="accent6"/>
              </a:solidFill>
              <a:ln w="19050">
                <a:solidFill>
                  <a:schemeClr val="lt1"/>
                </a:solidFill>
              </a:ln>
              <a:effectLst/>
            </c:spPr>
            <c:extLst>
              <c:ext xmlns:c16="http://schemas.microsoft.com/office/drawing/2014/chart" uri="{C3380CC4-5D6E-409C-BE32-E72D297353CC}">
                <c16:uniqueId val="{00000009-3EF1-4F26-B195-DDA548274CA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EF1-4F26-B195-DDA548274CA0}"/>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3EF1-4F26-B195-DDA548274CA0}"/>
              </c:ext>
            </c:extLst>
          </c:dPt>
          <c:dPt>
            <c:idx val="7"/>
            <c:bubble3D val="0"/>
            <c:spPr>
              <a:solidFill>
                <a:schemeClr val="accent6"/>
              </a:solidFill>
              <a:ln w="19050">
                <a:solidFill>
                  <a:schemeClr val="lt1"/>
                </a:solidFill>
              </a:ln>
              <a:effectLst/>
            </c:spPr>
            <c:extLst>
              <c:ext xmlns:c16="http://schemas.microsoft.com/office/drawing/2014/chart" uri="{C3380CC4-5D6E-409C-BE32-E72D297353CC}">
                <c16:uniqueId val="{0000000F-3EF1-4F26-B195-DDA548274CA0}"/>
              </c:ext>
            </c:extLst>
          </c:dPt>
          <c:dPt>
            <c:idx val="8"/>
            <c:bubble3D val="0"/>
            <c:spPr>
              <a:solidFill>
                <a:schemeClr val="accent6"/>
              </a:solidFill>
              <a:ln w="19050">
                <a:solidFill>
                  <a:schemeClr val="lt1"/>
                </a:solidFill>
              </a:ln>
              <a:effectLst/>
            </c:spPr>
            <c:extLst>
              <c:ext xmlns:c16="http://schemas.microsoft.com/office/drawing/2014/chart" uri="{C3380CC4-5D6E-409C-BE32-E72D297353CC}">
                <c16:uniqueId val="{00000011-3EF1-4F26-B195-DDA548274CA0}"/>
              </c:ext>
            </c:extLst>
          </c:dPt>
          <c:dPt>
            <c:idx val="9"/>
            <c:bubble3D val="0"/>
            <c:spPr>
              <a:solidFill>
                <a:schemeClr val="accent6"/>
              </a:solidFill>
              <a:ln w="19050">
                <a:solidFill>
                  <a:schemeClr val="lt1"/>
                </a:solidFill>
              </a:ln>
              <a:effectLst/>
            </c:spPr>
            <c:extLst>
              <c:ext xmlns:c16="http://schemas.microsoft.com/office/drawing/2014/chart" uri="{C3380CC4-5D6E-409C-BE32-E72D297353CC}">
                <c16:uniqueId val="{00000013-3EF1-4F26-B195-DDA548274CA0}"/>
              </c:ext>
            </c:extLst>
          </c:dPt>
          <c:dPt>
            <c:idx val="10"/>
            <c:bubble3D val="0"/>
            <c:spPr>
              <a:solidFill>
                <a:schemeClr val="accent6"/>
              </a:solidFill>
              <a:ln w="19050">
                <a:solidFill>
                  <a:schemeClr val="lt1"/>
                </a:solidFill>
              </a:ln>
              <a:effectLst/>
            </c:spPr>
            <c:extLst>
              <c:ext xmlns:c16="http://schemas.microsoft.com/office/drawing/2014/chart" uri="{C3380CC4-5D6E-409C-BE32-E72D297353CC}">
                <c16:uniqueId val="{00000015-3EF1-4F26-B195-DDA548274CA0}"/>
              </c:ext>
            </c:extLst>
          </c:dPt>
          <c:dPt>
            <c:idx val="11"/>
            <c:bubble3D val="0"/>
            <c:spPr>
              <a:solidFill>
                <a:schemeClr val="accent6"/>
              </a:solidFill>
              <a:ln w="19050">
                <a:solidFill>
                  <a:schemeClr val="lt1"/>
                </a:solidFill>
              </a:ln>
              <a:effectLst/>
            </c:spPr>
            <c:extLst>
              <c:ext xmlns:c16="http://schemas.microsoft.com/office/drawing/2014/chart" uri="{C3380CC4-5D6E-409C-BE32-E72D297353CC}">
                <c16:uniqueId val="{00000017-3EF1-4F26-B195-DDA548274CA0}"/>
              </c:ext>
            </c:extLst>
          </c:dPt>
          <c:dPt>
            <c:idx val="12"/>
            <c:bubble3D val="0"/>
            <c:spPr>
              <a:solidFill>
                <a:schemeClr val="accent6"/>
              </a:solidFill>
              <a:ln w="19050">
                <a:solidFill>
                  <a:schemeClr val="lt1"/>
                </a:solidFill>
              </a:ln>
              <a:effectLst/>
            </c:spPr>
            <c:extLst>
              <c:ext xmlns:c16="http://schemas.microsoft.com/office/drawing/2014/chart" uri="{C3380CC4-5D6E-409C-BE32-E72D297353CC}">
                <c16:uniqueId val="{00000019-3EF1-4F26-B195-DDA548274CA0}"/>
              </c:ext>
            </c:extLst>
          </c:dPt>
          <c:dPt>
            <c:idx val="13"/>
            <c:bubble3D val="0"/>
            <c:spPr>
              <a:solidFill>
                <a:schemeClr val="accent6"/>
              </a:solidFill>
              <a:ln w="19050">
                <a:solidFill>
                  <a:schemeClr val="lt1"/>
                </a:solidFill>
              </a:ln>
              <a:effectLst/>
            </c:spPr>
            <c:extLst>
              <c:ext xmlns:c16="http://schemas.microsoft.com/office/drawing/2014/chart" uri="{C3380CC4-5D6E-409C-BE32-E72D297353CC}">
                <c16:uniqueId val="{0000001B-3EF1-4F26-B195-DDA548274CA0}"/>
              </c:ext>
            </c:extLst>
          </c:dPt>
          <c:dPt>
            <c:idx val="14"/>
            <c:bubble3D val="0"/>
            <c:spPr>
              <a:solidFill>
                <a:schemeClr val="accent6"/>
              </a:solidFill>
              <a:ln w="19050">
                <a:solidFill>
                  <a:schemeClr val="lt1"/>
                </a:solidFill>
              </a:ln>
              <a:effectLst/>
            </c:spPr>
            <c:extLst>
              <c:ext xmlns:c16="http://schemas.microsoft.com/office/drawing/2014/chart" uri="{C3380CC4-5D6E-409C-BE32-E72D297353CC}">
                <c16:uniqueId val="{0000001D-3EF1-4F26-B195-DDA548274CA0}"/>
              </c:ext>
            </c:extLst>
          </c:dPt>
          <c:dPt>
            <c:idx val="15"/>
            <c:bubble3D val="0"/>
            <c:spPr>
              <a:solidFill>
                <a:schemeClr val="accent6"/>
              </a:solidFill>
              <a:ln w="19050">
                <a:solidFill>
                  <a:schemeClr val="lt1"/>
                </a:solidFill>
              </a:ln>
              <a:effectLst/>
            </c:spPr>
            <c:extLst>
              <c:ext xmlns:c16="http://schemas.microsoft.com/office/drawing/2014/chart" uri="{C3380CC4-5D6E-409C-BE32-E72D297353CC}">
                <c16:uniqueId val="{0000001F-3EF1-4F26-B195-DDA548274CA0}"/>
              </c:ext>
            </c:extLst>
          </c:dPt>
          <c:dPt>
            <c:idx val="16"/>
            <c:bubble3D val="0"/>
            <c:spPr>
              <a:solidFill>
                <a:schemeClr val="accent6"/>
              </a:solidFill>
              <a:ln w="19050">
                <a:solidFill>
                  <a:schemeClr val="lt1"/>
                </a:solidFill>
              </a:ln>
              <a:effectLst/>
            </c:spPr>
            <c:extLst>
              <c:ext xmlns:c16="http://schemas.microsoft.com/office/drawing/2014/chart" uri="{C3380CC4-5D6E-409C-BE32-E72D297353CC}">
                <c16:uniqueId val="{00000021-3EF1-4F26-B195-DDA548274CA0}"/>
              </c:ext>
            </c:extLst>
          </c:dPt>
          <c:dPt>
            <c:idx val="17"/>
            <c:bubble3D val="0"/>
            <c:spPr>
              <a:solidFill>
                <a:schemeClr val="accent6"/>
              </a:solidFill>
              <a:ln w="19050">
                <a:solidFill>
                  <a:schemeClr val="lt1"/>
                </a:solidFill>
              </a:ln>
              <a:effectLst/>
            </c:spPr>
            <c:extLst>
              <c:ext xmlns:c16="http://schemas.microsoft.com/office/drawing/2014/chart" uri="{C3380CC4-5D6E-409C-BE32-E72D297353CC}">
                <c16:uniqueId val="{00000023-3EF1-4F26-B195-DDA548274CA0}"/>
              </c:ext>
            </c:extLst>
          </c:dPt>
          <c:dPt>
            <c:idx val="18"/>
            <c:bubble3D val="0"/>
            <c:spPr>
              <a:solidFill>
                <a:schemeClr val="accent6"/>
              </a:solidFill>
              <a:ln w="19050">
                <a:solidFill>
                  <a:schemeClr val="lt1"/>
                </a:solidFill>
              </a:ln>
              <a:effectLst/>
            </c:spPr>
            <c:extLst>
              <c:ext xmlns:c16="http://schemas.microsoft.com/office/drawing/2014/chart" uri="{C3380CC4-5D6E-409C-BE32-E72D297353CC}">
                <c16:uniqueId val="{00000025-3EF1-4F26-B195-DDA548274CA0}"/>
              </c:ext>
            </c:extLst>
          </c:dPt>
          <c:dPt>
            <c:idx val="19"/>
            <c:bubble3D val="0"/>
            <c:spPr>
              <a:solidFill>
                <a:schemeClr val="accent6"/>
              </a:solidFill>
              <a:ln w="19050">
                <a:solidFill>
                  <a:schemeClr val="lt1"/>
                </a:solidFill>
              </a:ln>
              <a:effectLst/>
            </c:spPr>
            <c:extLst>
              <c:ext xmlns:c16="http://schemas.microsoft.com/office/drawing/2014/chart" uri="{C3380CC4-5D6E-409C-BE32-E72D297353CC}">
                <c16:uniqueId val="{00000027-3EF1-4F26-B195-DDA548274CA0}"/>
              </c:ext>
            </c:extLst>
          </c:dPt>
          <c:val>
            <c:numLit>
              <c:formatCode>General</c:formatCode>
              <c:ptCount val="2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numLit>
          </c:val>
          <c:extLst>
            <c:ext xmlns:c16="http://schemas.microsoft.com/office/drawing/2014/chart" uri="{C3380CC4-5D6E-409C-BE32-E72D297353CC}">
              <c16:uniqueId val="{00000001-130D-4B07-8B73-CC4C0927490A}"/>
            </c:ext>
          </c:extLst>
        </c:ser>
        <c:dLbls>
          <c:showLegendKey val="0"/>
          <c:showVal val="0"/>
          <c:showCatName val="0"/>
          <c:showSerName val="0"/>
          <c:showPercent val="0"/>
          <c:showBubbleSize val="0"/>
          <c:showLeaderLines val="1"/>
        </c:dLbls>
        <c:firstSliceAng val="0"/>
        <c:holeSize val="65"/>
      </c:doughnutChart>
      <c:doughnutChart>
        <c:varyColors val="1"/>
        <c:ser>
          <c:idx val="1"/>
          <c:order val="1"/>
          <c:tx>
            <c:strRef>
              <c:f>Resultados!$B$122</c:f>
              <c:strCache>
                <c:ptCount val="1"/>
                <c:pt idx="0">
                  <c:v>2. Agua</c:v>
                </c:pt>
              </c:strCache>
            </c:strRef>
          </c:tx>
          <c:dPt>
            <c:idx val="0"/>
            <c:bubble3D val="0"/>
            <c:spPr>
              <a:noFill/>
              <a:ln w="19050">
                <a:solidFill>
                  <a:schemeClr val="lt1"/>
                </a:solidFill>
              </a:ln>
              <a:effectLst/>
            </c:spPr>
            <c:extLst>
              <c:ext xmlns:c16="http://schemas.microsoft.com/office/drawing/2014/chart" uri="{C3380CC4-5D6E-409C-BE32-E72D297353CC}">
                <c16:uniqueId val="{00000004-130D-4B07-8B73-CC4C0927490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2B-3EF1-4F26-B195-DDA548274CA0}"/>
              </c:ext>
            </c:extLst>
          </c:dPt>
          <c:dPt>
            <c:idx val="2"/>
            <c:bubble3D val="0"/>
            <c:spPr>
              <a:solidFill>
                <a:schemeClr val="bg1">
                  <a:alpha val="80000"/>
                </a:schemeClr>
              </a:solidFill>
              <a:ln w="19050">
                <a:solidFill>
                  <a:schemeClr val="lt1"/>
                </a:solidFill>
              </a:ln>
              <a:effectLst/>
            </c:spPr>
            <c:extLst>
              <c:ext xmlns:c16="http://schemas.microsoft.com/office/drawing/2014/chart" uri="{C3380CC4-5D6E-409C-BE32-E72D297353CC}">
                <c16:uniqueId val="{00000005-130D-4B07-8B73-CC4C0927490A}"/>
              </c:ext>
            </c:extLst>
          </c:dPt>
          <c:val>
            <c:numRef>
              <c:f>Resultados!$H$122:$J$122</c:f>
              <c:numCache>
                <c:formatCode>0%</c:formatCode>
                <c:ptCount val="3"/>
                <c:pt idx="0">
                  <c:v>0</c:v>
                </c:pt>
                <c:pt idx="2">
                  <c:v>1</c:v>
                </c:pt>
              </c:numCache>
            </c:numRef>
          </c:val>
          <c:extLst>
            <c:ext xmlns:c16="http://schemas.microsoft.com/office/drawing/2014/chart" uri="{C3380CC4-5D6E-409C-BE32-E72D297353CC}">
              <c16:uniqueId val="{00000003-130D-4B07-8B73-CC4C0927490A}"/>
            </c:ext>
          </c:extLst>
        </c:ser>
        <c:dLbls>
          <c:showLegendKey val="0"/>
          <c:showVal val="0"/>
          <c:showCatName val="0"/>
          <c:showSerName val="0"/>
          <c:showPercent val="0"/>
          <c:showBubbleSize val="0"/>
          <c:showLeaderLines val="1"/>
        </c:dLbls>
        <c:firstSliceAng val="0"/>
        <c:holeSize val="6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6.9444444444444441E-3"/>
          <c:w val="0.99305555555555558"/>
          <c:h val="0.99305555555555558"/>
        </c:manualLayout>
      </c:layout>
      <c:doughnutChart>
        <c:varyColors val="1"/>
        <c:ser>
          <c:idx val="0"/>
          <c:order val="0"/>
          <c:spPr>
            <a:solidFill>
              <a:schemeClr val="accent6"/>
            </a:solidFill>
          </c:spPr>
          <c:dPt>
            <c:idx val="0"/>
            <c:bubble3D val="0"/>
            <c:spPr>
              <a:solidFill>
                <a:schemeClr val="accent6"/>
              </a:solidFill>
              <a:ln w="19050">
                <a:solidFill>
                  <a:schemeClr val="lt1"/>
                </a:solidFill>
              </a:ln>
              <a:effectLst/>
            </c:spPr>
            <c:extLst>
              <c:ext xmlns:c16="http://schemas.microsoft.com/office/drawing/2014/chart" uri="{C3380CC4-5D6E-409C-BE32-E72D297353CC}">
                <c16:uniqueId val="{00000001-0D87-48B6-BB19-8FB05F846BE5}"/>
              </c:ext>
            </c:extLst>
          </c:dPt>
          <c:dPt>
            <c:idx val="1"/>
            <c:bubble3D val="0"/>
            <c:spPr>
              <a:solidFill>
                <a:schemeClr val="accent6"/>
              </a:solidFill>
              <a:ln w="19050">
                <a:solidFill>
                  <a:schemeClr val="lt1"/>
                </a:solidFill>
              </a:ln>
              <a:effectLst/>
            </c:spPr>
            <c:extLst>
              <c:ext xmlns:c16="http://schemas.microsoft.com/office/drawing/2014/chart" uri="{C3380CC4-5D6E-409C-BE32-E72D297353CC}">
                <c16:uniqueId val="{00000003-0D87-48B6-BB19-8FB05F846BE5}"/>
              </c:ext>
            </c:extLst>
          </c:dPt>
          <c:dPt>
            <c:idx val="2"/>
            <c:bubble3D val="0"/>
            <c:spPr>
              <a:solidFill>
                <a:schemeClr val="accent6"/>
              </a:solidFill>
              <a:ln w="19050">
                <a:solidFill>
                  <a:schemeClr val="lt1"/>
                </a:solidFill>
              </a:ln>
              <a:effectLst/>
            </c:spPr>
            <c:extLst>
              <c:ext xmlns:c16="http://schemas.microsoft.com/office/drawing/2014/chart" uri="{C3380CC4-5D6E-409C-BE32-E72D297353CC}">
                <c16:uniqueId val="{00000005-0D87-48B6-BB19-8FB05F846BE5}"/>
              </c:ext>
            </c:extLst>
          </c:dPt>
          <c:dPt>
            <c:idx val="3"/>
            <c:bubble3D val="0"/>
            <c:spPr>
              <a:solidFill>
                <a:schemeClr val="accent6"/>
              </a:solidFill>
              <a:ln w="19050">
                <a:solidFill>
                  <a:schemeClr val="lt1"/>
                </a:solidFill>
              </a:ln>
              <a:effectLst/>
            </c:spPr>
            <c:extLst>
              <c:ext xmlns:c16="http://schemas.microsoft.com/office/drawing/2014/chart" uri="{C3380CC4-5D6E-409C-BE32-E72D297353CC}">
                <c16:uniqueId val="{00000007-0D87-48B6-BB19-8FB05F846BE5}"/>
              </c:ext>
            </c:extLst>
          </c:dPt>
          <c:dPt>
            <c:idx val="4"/>
            <c:bubble3D val="0"/>
            <c:spPr>
              <a:solidFill>
                <a:schemeClr val="accent6"/>
              </a:solidFill>
              <a:ln w="19050">
                <a:solidFill>
                  <a:schemeClr val="lt1"/>
                </a:solidFill>
              </a:ln>
              <a:effectLst/>
            </c:spPr>
            <c:extLst>
              <c:ext xmlns:c16="http://schemas.microsoft.com/office/drawing/2014/chart" uri="{C3380CC4-5D6E-409C-BE32-E72D297353CC}">
                <c16:uniqueId val="{00000009-0D87-48B6-BB19-8FB05F846BE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0D87-48B6-BB19-8FB05F846BE5}"/>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0D87-48B6-BB19-8FB05F846BE5}"/>
              </c:ext>
            </c:extLst>
          </c:dPt>
          <c:dPt>
            <c:idx val="7"/>
            <c:bubble3D val="0"/>
            <c:spPr>
              <a:solidFill>
                <a:schemeClr val="accent6"/>
              </a:solidFill>
              <a:ln w="19050">
                <a:solidFill>
                  <a:schemeClr val="lt1"/>
                </a:solidFill>
              </a:ln>
              <a:effectLst/>
            </c:spPr>
            <c:extLst>
              <c:ext xmlns:c16="http://schemas.microsoft.com/office/drawing/2014/chart" uri="{C3380CC4-5D6E-409C-BE32-E72D297353CC}">
                <c16:uniqueId val="{0000000F-0D87-48B6-BB19-8FB05F846BE5}"/>
              </c:ext>
            </c:extLst>
          </c:dPt>
          <c:dPt>
            <c:idx val="8"/>
            <c:bubble3D val="0"/>
            <c:spPr>
              <a:solidFill>
                <a:schemeClr val="accent6"/>
              </a:solidFill>
              <a:ln w="19050">
                <a:solidFill>
                  <a:schemeClr val="lt1"/>
                </a:solidFill>
              </a:ln>
              <a:effectLst/>
            </c:spPr>
            <c:extLst>
              <c:ext xmlns:c16="http://schemas.microsoft.com/office/drawing/2014/chart" uri="{C3380CC4-5D6E-409C-BE32-E72D297353CC}">
                <c16:uniqueId val="{00000011-0D87-48B6-BB19-8FB05F846BE5}"/>
              </c:ext>
            </c:extLst>
          </c:dPt>
          <c:dPt>
            <c:idx val="9"/>
            <c:bubble3D val="0"/>
            <c:spPr>
              <a:solidFill>
                <a:schemeClr val="accent6"/>
              </a:solidFill>
              <a:ln w="19050">
                <a:solidFill>
                  <a:schemeClr val="lt1"/>
                </a:solidFill>
              </a:ln>
              <a:effectLst/>
            </c:spPr>
            <c:extLst>
              <c:ext xmlns:c16="http://schemas.microsoft.com/office/drawing/2014/chart" uri="{C3380CC4-5D6E-409C-BE32-E72D297353CC}">
                <c16:uniqueId val="{00000013-0D87-48B6-BB19-8FB05F846BE5}"/>
              </c:ext>
            </c:extLst>
          </c:dPt>
          <c:dPt>
            <c:idx val="10"/>
            <c:bubble3D val="0"/>
            <c:spPr>
              <a:solidFill>
                <a:schemeClr val="accent6"/>
              </a:solidFill>
              <a:ln w="19050">
                <a:solidFill>
                  <a:schemeClr val="lt1"/>
                </a:solidFill>
              </a:ln>
              <a:effectLst/>
            </c:spPr>
            <c:extLst>
              <c:ext xmlns:c16="http://schemas.microsoft.com/office/drawing/2014/chart" uri="{C3380CC4-5D6E-409C-BE32-E72D297353CC}">
                <c16:uniqueId val="{00000015-0D87-48B6-BB19-8FB05F846BE5}"/>
              </c:ext>
            </c:extLst>
          </c:dPt>
          <c:dPt>
            <c:idx val="11"/>
            <c:bubble3D val="0"/>
            <c:spPr>
              <a:solidFill>
                <a:schemeClr val="accent6"/>
              </a:solidFill>
              <a:ln w="19050">
                <a:solidFill>
                  <a:schemeClr val="lt1"/>
                </a:solidFill>
              </a:ln>
              <a:effectLst/>
            </c:spPr>
            <c:extLst>
              <c:ext xmlns:c16="http://schemas.microsoft.com/office/drawing/2014/chart" uri="{C3380CC4-5D6E-409C-BE32-E72D297353CC}">
                <c16:uniqueId val="{00000017-0D87-48B6-BB19-8FB05F846BE5}"/>
              </c:ext>
            </c:extLst>
          </c:dPt>
          <c:dPt>
            <c:idx val="12"/>
            <c:bubble3D val="0"/>
            <c:spPr>
              <a:solidFill>
                <a:schemeClr val="accent6"/>
              </a:solidFill>
              <a:ln w="19050">
                <a:solidFill>
                  <a:schemeClr val="lt1"/>
                </a:solidFill>
              </a:ln>
              <a:effectLst/>
            </c:spPr>
            <c:extLst>
              <c:ext xmlns:c16="http://schemas.microsoft.com/office/drawing/2014/chart" uri="{C3380CC4-5D6E-409C-BE32-E72D297353CC}">
                <c16:uniqueId val="{00000019-0D87-48B6-BB19-8FB05F846BE5}"/>
              </c:ext>
            </c:extLst>
          </c:dPt>
          <c:dPt>
            <c:idx val="13"/>
            <c:bubble3D val="0"/>
            <c:spPr>
              <a:solidFill>
                <a:schemeClr val="accent6"/>
              </a:solidFill>
              <a:ln w="19050">
                <a:solidFill>
                  <a:schemeClr val="lt1"/>
                </a:solidFill>
              </a:ln>
              <a:effectLst/>
            </c:spPr>
            <c:extLst>
              <c:ext xmlns:c16="http://schemas.microsoft.com/office/drawing/2014/chart" uri="{C3380CC4-5D6E-409C-BE32-E72D297353CC}">
                <c16:uniqueId val="{0000001B-0D87-48B6-BB19-8FB05F846BE5}"/>
              </c:ext>
            </c:extLst>
          </c:dPt>
          <c:dPt>
            <c:idx val="14"/>
            <c:bubble3D val="0"/>
            <c:spPr>
              <a:solidFill>
                <a:schemeClr val="accent6"/>
              </a:solidFill>
              <a:ln w="19050">
                <a:solidFill>
                  <a:schemeClr val="lt1"/>
                </a:solidFill>
              </a:ln>
              <a:effectLst/>
            </c:spPr>
            <c:extLst>
              <c:ext xmlns:c16="http://schemas.microsoft.com/office/drawing/2014/chart" uri="{C3380CC4-5D6E-409C-BE32-E72D297353CC}">
                <c16:uniqueId val="{0000001D-0D87-48B6-BB19-8FB05F846BE5}"/>
              </c:ext>
            </c:extLst>
          </c:dPt>
          <c:dPt>
            <c:idx val="15"/>
            <c:bubble3D val="0"/>
            <c:spPr>
              <a:solidFill>
                <a:schemeClr val="accent6"/>
              </a:solidFill>
              <a:ln w="19050">
                <a:solidFill>
                  <a:schemeClr val="lt1"/>
                </a:solidFill>
              </a:ln>
              <a:effectLst/>
            </c:spPr>
            <c:extLst>
              <c:ext xmlns:c16="http://schemas.microsoft.com/office/drawing/2014/chart" uri="{C3380CC4-5D6E-409C-BE32-E72D297353CC}">
                <c16:uniqueId val="{0000001F-0D87-48B6-BB19-8FB05F846BE5}"/>
              </c:ext>
            </c:extLst>
          </c:dPt>
          <c:dPt>
            <c:idx val="16"/>
            <c:bubble3D val="0"/>
            <c:spPr>
              <a:solidFill>
                <a:schemeClr val="accent6"/>
              </a:solidFill>
              <a:ln w="19050">
                <a:solidFill>
                  <a:schemeClr val="lt1"/>
                </a:solidFill>
              </a:ln>
              <a:effectLst/>
            </c:spPr>
            <c:extLst>
              <c:ext xmlns:c16="http://schemas.microsoft.com/office/drawing/2014/chart" uri="{C3380CC4-5D6E-409C-BE32-E72D297353CC}">
                <c16:uniqueId val="{00000021-0D87-48B6-BB19-8FB05F846BE5}"/>
              </c:ext>
            </c:extLst>
          </c:dPt>
          <c:dPt>
            <c:idx val="17"/>
            <c:bubble3D val="0"/>
            <c:spPr>
              <a:solidFill>
                <a:schemeClr val="accent6"/>
              </a:solidFill>
              <a:ln w="19050">
                <a:solidFill>
                  <a:schemeClr val="lt1"/>
                </a:solidFill>
              </a:ln>
              <a:effectLst/>
            </c:spPr>
            <c:extLst>
              <c:ext xmlns:c16="http://schemas.microsoft.com/office/drawing/2014/chart" uri="{C3380CC4-5D6E-409C-BE32-E72D297353CC}">
                <c16:uniqueId val="{00000023-0D87-48B6-BB19-8FB05F846BE5}"/>
              </c:ext>
            </c:extLst>
          </c:dPt>
          <c:dPt>
            <c:idx val="18"/>
            <c:bubble3D val="0"/>
            <c:spPr>
              <a:solidFill>
                <a:schemeClr val="accent6"/>
              </a:solidFill>
              <a:ln w="19050">
                <a:solidFill>
                  <a:schemeClr val="lt1"/>
                </a:solidFill>
              </a:ln>
              <a:effectLst/>
            </c:spPr>
            <c:extLst>
              <c:ext xmlns:c16="http://schemas.microsoft.com/office/drawing/2014/chart" uri="{C3380CC4-5D6E-409C-BE32-E72D297353CC}">
                <c16:uniqueId val="{00000025-0D87-48B6-BB19-8FB05F846BE5}"/>
              </c:ext>
            </c:extLst>
          </c:dPt>
          <c:dPt>
            <c:idx val="19"/>
            <c:bubble3D val="0"/>
            <c:spPr>
              <a:solidFill>
                <a:schemeClr val="accent6"/>
              </a:solidFill>
              <a:ln w="19050">
                <a:solidFill>
                  <a:schemeClr val="lt1"/>
                </a:solidFill>
              </a:ln>
              <a:effectLst/>
            </c:spPr>
            <c:extLst>
              <c:ext xmlns:c16="http://schemas.microsoft.com/office/drawing/2014/chart" uri="{C3380CC4-5D6E-409C-BE32-E72D297353CC}">
                <c16:uniqueId val="{00000027-0D87-48B6-BB19-8FB05F846BE5}"/>
              </c:ext>
            </c:extLst>
          </c:dPt>
          <c:val>
            <c:numLit>
              <c:formatCode>General</c:formatCode>
              <c:ptCount val="2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numLit>
          </c:val>
          <c:extLst>
            <c:ext xmlns:c16="http://schemas.microsoft.com/office/drawing/2014/chart" uri="{C3380CC4-5D6E-409C-BE32-E72D297353CC}">
              <c16:uniqueId val="{00000028-0D87-48B6-BB19-8FB05F846BE5}"/>
            </c:ext>
          </c:extLst>
        </c:ser>
        <c:dLbls>
          <c:showLegendKey val="0"/>
          <c:showVal val="0"/>
          <c:showCatName val="0"/>
          <c:showSerName val="0"/>
          <c:showPercent val="0"/>
          <c:showBubbleSize val="0"/>
          <c:showLeaderLines val="1"/>
        </c:dLbls>
        <c:firstSliceAng val="0"/>
        <c:holeSize val="65"/>
      </c:doughnutChart>
      <c:doughnutChart>
        <c:varyColors val="1"/>
        <c:ser>
          <c:idx val="1"/>
          <c:order val="1"/>
          <c:tx>
            <c:strRef>
              <c:f>Resultados!$B$123</c:f>
              <c:strCache>
                <c:ptCount val="1"/>
                <c:pt idx="0">
                  <c:v>3. Energía</c:v>
                </c:pt>
              </c:strCache>
            </c:strRef>
          </c:tx>
          <c:dPt>
            <c:idx val="0"/>
            <c:bubble3D val="0"/>
            <c:spPr>
              <a:noFill/>
              <a:ln w="19050">
                <a:solidFill>
                  <a:schemeClr val="lt1"/>
                </a:solidFill>
              </a:ln>
              <a:effectLst/>
            </c:spPr>
            <c:extLst>
              <c:ext xmlns:c16="http://schemas.microsoft.com/office/drawing/2014/chart" uri="{C3380CC4-5D6E-409C-BE32-E72D297353CC}">
                <c16:uniqueId val="{00000069-0D87-48B6-BB19-8FB05F846BE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2B-EB74-4167-BF05-071D0864C385}"/>
              </c:ext>
            </c:extLst>
          </c:dPt>
          <c:dPt>
            <c:idx val="2"/>
            <c:bubble3D val="0"/>
            <c:spPr>
              <a:solidFill>
                <a:schemeClr val="bg1">
                  <a:alpha val="80000"/>
                </a:schemeClr>
              </a:solidFill>
              <a:ln w="19050">
                <a:solidFill>
                  <a:schemeClr val="lt1"/>
                </a:solidFill>
              </a:ln>
              <a:effectLst/>
            </c:spPr>
            <c:extLst>
              <c:ext xmlns:c16="http://schemas.microsoft.com/office/drawing/2014/chart" uri="{C3380CC4-5D6E-409C-BE32-E72D297353CC}">
                <c16:uniqueId val="{0000006A-0D87-48B6-BB19-8FB05F846BE5}"/>
              </c:ext>
            </c:extLst>
          </c:dPt>
          <c:val>
            <c:numRef>
              <c:f>Resultados!$H$123:$J$123</c:f>
              <c:numCache>
                <c:formatCode>0%</c:formatCode>
                <c:ptCount val="3"/>
                <c:pt idx="0">
                  <c:v>0</c:v>
                </c:pt>
                <c:pt idx="2">
                  <c:v>1</c:v>
                </c:pt>
              </c:numCache>
            </c:numRef>
          </c:val>
          <c:extLst>
            <c:ext xmlns:c16="http://schemas.microsoft.com/office/drawing/2014/chart" uri="{C3380CC4-5D6E-409C-BE32-E72D297353CC}">
              <c16:uniqueId val="{00000068-0D87-48B6-BB19-8FB05F846BE5}"/>
            </c:ext>
          </c:extLst>
        </c:ser>
        <c:dLbls>
          <c:showLegendKey val="0"/>
          <c:showVal val="0"/>
          <c:showCatName val="0"/>
          <c:showSerName val="0"/>
          <c:showPercent val="0"/>
          <c:showBubbleSize val="0"/>
          <c:showLeaderLines val="1"/>
        </c:dLbls>
        <c:firstSliceAng val="0"/>
        <c:holeSize val="6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6.9444444444444441E-3"/>
          <c:w val="0.99305555555555558"/>
          <c:h val="0.99305555555555558"/>
        </c:manualLayout>
      </c:layout>
      <c:doughnutChart>
        <c:varyColors val="1"/>
        <c:ser>
          <c:idx val="0"/>
          <c:order val="0"/>
          <c:spPr>
            <a:solidFill>
              <a:schemeClr val="accent6"/>
            </a:solidFill>
          </c:spPr>
          <c:dPt>
            <c:idx val="0"/>
            <c:bubble3D val="0"/>
            <c:spPr>
              <a:solidFill>
                <a:schemeClr val="accent6"/>
              </a:solidFill>
              <a:ln w="19050">
                <a:solidFill>
                  <a:schemeClr val="lt1"/>
                </a:solidFill>
              </a:ln>
              <a:effectLst/>
            </c:spPr>
            <c:extLst>
              <c:ext xmlns:c16="http://schemas.microsoft.com/office/drawing/2014/chart" uri="{C3380CC4-5D6E-409C-BE32-E72D297353CC}">
                <c16:uniqueId val="{00000001-E9CF-472C-BEEE-CA8D511D1960}"/>
              </c:ext>
            </c:extLst>
          </c:dPt>
          <c:dPt>
            <c:idx val="1"/>
            <c:bubble3D val="0"/>
            <c:spPr>
              <a:solidFill>
                <a:schemeClr val="accent6"/>
              </a:solidFill>
              <a:ln w="19050">
                <a:solidFill>
                  <a:schemeClr val="lt1"/>
                </a:solidFill>
              </a:ln>
              <a:effectLst/>
            </c:spPr>
            <c:extLst>
              <c:ext xmlns:c16="http://schemas.microsoft.com/office/drawing/2014/chart" uri="{C3380CC4-5D6E-409C-BE32-E72D297353CC}">
                <c16:uniqueId val="{00000003-E9CF-472C-BEEE-CA8D511D1960}"/>
              </c:ext>
            </c:extLst>
          </c:dPt>
          <c:dPt>
            <c:idx val="2"/>
            <c:bubble3D val="0"/>
            <c:spPr>
              <a:solidFill>
                <a:schemeClr val="accent6"/>
              </a:solidFill>
              <a:ln w="19050">
                <a:solidFill>
                  <a:schemeClr val="lt1"/>
                </a:solidFill>
              </a:ln>
              <a:effectLst/>
            </c:spPr>
            <c:extLst>
              <c:ext xmlns:c16="http://schemas.microsoft.com/office/drawing/2014/chart" uri="{C3380CC4-5D6E-409C-BE32-E72D297353CC}">
                <c16:uniqueId val="{00000005-E9CF-472C-BEEE-CA8D511D1960}"/>
              </c:ext>
            </c:extLst>
          </c:dPt>
          <c:dPt>
            <c:idx val="3"/>
            <c:bubble3D val="0"/>
            <c:spPr>
              <a:solidFill>
                <a:schemeClr val="accent6"/>
              </a:solidFill>
              <a:ln w="19050">
                <a:solidFill>
                  <a:schemeClr val="lt1"/>
                </a:solidFill>
              </a:ln>
              <a:effectLst/>
            </c:spPr>
            <c:extLst>
              <c:ext xmlns:c16="http://schemas.microsoft.com/office/drawing/2014/chart" uri="{C3380CC4-5D6E-409C-BE32-E72D297353CC}">
                <c16:uniqueId val="{00000007-E9CF-472C-BEEE-CA8D511D1960}"/>
              </c:ext>
            </c:extLst>
          </c:dPt>
          <c:dPt>
            <c:idx val="4"/>
            <c:bubble3D val="0"/>
            <c:spPr>
              <a:solidFill>
                <a:schemeClr val="accent6"/>
              </a:solidFill>
              <a:ln w="19050">
                <a:solidFill>
                  <a:schemeClr val="lt1"/>
                </a:solidFill>
              </a:ln>
              <a:effectLst/>
            </c:spPr>
            <c:extLst>
              <c:ext xmlns:c16="http://schemas.microsoft.com/office/drawing/2014/chart" uri="{C3380CC4-5D6E-409C-BE32-E72D297353CC}">
                <c16:uniqueId val="{00000009-E9CF-472C-BEEE-CA8D511D196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E9CF-472C-BEEE-CA8D511D1960}"/>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E9CF-472C-BEEE-CA8D511D1960}"/>
              </c:ext>
            </c:extLst>
          </c:dPt>
          <c:dPt>
            <c:idx val="7"/>
            <c:bubble3D val="0"/>
            <c:spPr>
              <a:solidFill>
                <a:schemeClr val="accent6"/>
              </a:solidFill>
              <a:ln w="19050">
                <a:solidFill>
                  <a:schemeClr val="lt1"/>
                </a:solidFill>
              </a:ln>
              <a:effectLst/>
            </c:spPr>
            <c:extLst>
              <c:ext xmlns:c16="http://schemas.microsoft.com/office/drawing/2014/chart" uri="{C3380CC4-5D6E-409C-BE32-E72D297353CC}">
                <c16:uniqueId val="{0000000F-E9CF-472C-BEEE-CA8D511D1960}"/>
              </c:ext>
            </c:extLst>
          </c:dPt>
          <c:dPt>
            <c:idx val="8"/>
            <c:bubble3D val="0"/>
            <c:spPr>
              <a:solidFill>
                <a:schemeClr val="accent6"/>
              </a:solidFill>
              <a:ln w="19050">
                <a:solidFill>
                  <a:schemeClr val="lt1"/>
                </a:solidFill>
              </a:ln>
              <a:effectLst/>
            </c:spPr>
            <c:extLst>
              <c:ext xmlns:c16="http://schemas.microsoft.com/office/drawing/2014/chart" uri="{C3380CC4-5D6E-409C-BE32-E72D297353CC}">
                <c16:uniqueId val="{00000011-E9CF-472C-BEEE-CA8D511D1960}"/>
              </c:ext>
            </c:extLst>
          </c:dPt>
          <c:dPt>
            <c:idx val="9"/>
            <c:bubble3D val="0"/>
            <c:spPr>
              <a:solidFill>
                <a:schemeClr val="accent6"/>
              </a:solidFill>
              <a:ln w="19050">
                <a:solidFill>
                  <a:schemeClr val="lt1"/>
                </a:solidFill>
              </a:ln>
              <a:effectLst/>
            </c:spPr>
            <c:extLst>
              <c:ext xmlns:c16="http://schemas.microsoft.com/office/drawing/2014/chart" uri="{C3380CC4-5D6E-409C-BE32-E72D297353CC}">
                <c16:uniqueId val="{00000013-E9CF-472C-BEEE-CA8D511D1960}"/>
              </c:ext>
            </c:extLst>
          </c:dPt>
          <c:dPt>
            <c:idx val="10"/>
            <c:bubble3D val="0"/>
            <c:spPr>
              <a:solidFill>
                <a:schemeClr val="accent6"/>
              </a:solidFill>
              <a:ln w="19050">
                <a:solidFill>
                  <a:schemeClr val="lt1"/>
                </a:solidFill>
              </a:ln>
              <a:effectLst/>
            </c:spPr>
            <c:extLst>
              <c:ext xmlns:c16="http://schemas.microsoft.com/office/drawing/2014/chart" uri="{C3380CC4-5D6E-409C-BE32-E72D297353CC}">
                <c16:uniqueId val="{00000015-E9CF-472C-BEEE-CA8D511D1960}"/>
              </c:ext>
            </c:extLst>
          </c:dPt>
          <c:dPt>
            <c:idx val="11"/>
            <c:bubble3D val="0"/>
            <c:spPr>
              <a:solidFill>
                <a:schemeClr val="accent6"/>
              </a:solidFill>
              <a:ln w="19050">
                <a:solidFill>
                  <a:schemeClr val="lt1"/>
                </a:solidFill>
              </a:ln>
              <a:effectLst/>
            </c:spPr>
            <c:extLst>
              <c:ext xmlns:c16="http://schemas.microsoft.com/office/drawing/2014/chart" uri="{C3380CC4-5D6E-409C-BE32-E72D297353CC}">
                <c16:uniqueId val="{00000017-E9CF-472C-BEEE-CA8D511D1960}"/>
              </c:ext>
            </c:extLst>
          </c:dPt>
          <c:dPt>
            <c:idx val="12"/>
            <c:bubble3D val="0"/>
            <c:spPr>
              <a:solidFill>
                <a:schemeClr val="accent6"/>
              </a:solidFill>
              <a:ln w="19050">
                <a:solidFill>
                  <a:schemeClr val="lt1"/>
                </a:solidFill>
              </a:ln>
              <a:effectLst/>
            </c:spPr>
            <c:extLst>
              <c:ext xmlns:c16="http://schemas.microsoft.com/office/drawing/2014/chart" uri="{C3380CC4-5D6E-409C-BE32-E72D297353CC}">
                <c16:uniqueId val="{00000019-E9CF-472C-BEEE-CA8D511D1960}"/>
              </c:ext>
            </c:extLst>
          </c:dPt>
          <c:dPt>
            <c:idx val="13"/>
            <c:bubble3D val="0"/>
            <c:spPr>
              <a:solidFill>
                <a:schemeClr val="accent6"/>
              </a:solidFill>
              <a:ln w="19050">
                <a:solidFill>
                  <a:schemeClr val="lt1"/>
                </a:solidFill>
              </a:ln>
              <a:effectLst/>
            </c:spPr>
            <c:extLst>
              <c:ext xmlns:c16="http://schemas.microsoft.com/office/drawing/2014/chart" uri="{C3380CC4-5D6E-409C-BE32-E72D297353CC}">
                <c16:uniqueId val="{0000001B-E9CF-472C-BEEE-CA8D511D1960}"/>
              </c:ext>
            </c:extLst>
          </c:dPt>
          <c:dPt>
            <c:idx val="14"/>
            <c:bubble3D val="0"/>
            <c:spPr>
              <a:solidFill>
                <a:schemeClr val="accent6"/>
              </a:solidFill>
              <a:ln w="19050">
                <a:solidFill>
                  <a:schemeClr val="lt1"/>
                </a:solidFill>
              </a:ln>
              <a:effectLst/>
            </c:spPr>
            <c:extLst>
              <c:ext xmlns:c16="http://schemas.microsoft.com/office/drawing/2014/chart" uri="{C3380CC4-5D6E-409C-BE32-E72D297353CC}">
                <c16:uniqueId val="{0000001D-E9CF-472C-BEEE-CA8D511D1960}"/>
              </c:ext>
            </c:extLst>
          </c:dPt>
          <c:dPt>
            <c:idx val="15"/>
            <c:bubble3D val="0"/>
            <c:spPr>
              <a:solidFill>
                <a:schemeClr val="accent6"/>
              </a:solidFill>
              <a:ln w="19050">
                <a:solidFill>
                  <a:schemeClr val="lt1"/>
                </a:solidFill>
              </a:ln>
              <a:effectLst/>
            </c:spPr>
            <c:extLst>
              <c:ext xmlns:c16="http://schemas.microsoft.com/office/drawing/2014/chart" uri="{C3380CC4-5D6E-409C-BE32-E72D297353CC}">
                <c16:uniqueId val="{0000001F-E9CF-472C-BEEE-CA8D511D1960}"/>
              </c:ext>
            </c:extLst>
          </c:dPt>
          <c:dPt>
            <c:idx val="16"/>
            <c:bubble3D val="0"/>
            <c:spPr>
              <a:solidFill>
                <a:schemeClr val="accent6"/>
              </a:solidFill>
              <a:ln w="19050">
                <a:solidFill>
                  <a:schemeClr val="lt1"/>
                </a:solidFill>
              </a:ln>
              <a:effectLst/>
            </c:spPr>
            <c:extLst>
              <c:ext xmlns:c16="http://schemas.microsoft.com/office/drawing/2014/chart" uri="{C3380CC4-5D6E-409C-BE32-E72D297353CC}">
                <c16:uniqueId val="{00000021-E9CF-472C-BEEE-CA8D511D1960}"/>
              </c:ext>
            </c:extLst>
          </c:dPt>
          <c:dPt>
            <c:idx val="17"/>
            <c:bubble3D val="0"/>
            <c:spPr>
              <a:solidFill>
                <a:schemeClr val="accent6"/>
              </a:solidFill>
              <a:ln w="19050">
                <a:solidFill>
                  <a:schemeClr val="lt1"/>
                </a:solidFill>
              </a:ln>
              <a:effectLst/>
            </c:spPr>
            <c:extLst>
              <c:ext xmlns:c16="http://schemas.microsoft.com/office/drawing/2014/chart" uri="{C3380CC4-5D6E-409C-BE32-E72D297353CC}">
                <c16:uniqueId val="{00000023-E9CF-472C-BEEE-CA8D511D1960}"/>
              </c:ext>
            </c:extLst>
          </c:dPt>
          <c:dPt>
            <c:idx val="18"/>
            <c:bubble3D val="0"/>
            <c:spPr>
              <a:solidFill>
                <a:schemeClr val="accent6"/>
              </a:solidFill>
              <a:ln w="19050">
                <a:solidFill>
                  <a:schemeClr val="lt1"/>
                </a:solidFill>
              </a:ln>
              <a:effectLst/>
            </c:spPr>
            <c:extLst>
              <c:ext xmlns:c16="http://schemas.microsoft.com/office/drawing/2014/chart" uri="{C3380CC4-5D6E-409C-BE32-E72D297353CC}">
                <c16:uniqueId val="{00000025-E9CF-472C-BEEE-CA8D511D1960}"/>
              </c:ext>
            </c:extLst>
          </c:dPt>
          <c:dPt>
            <c:idx val="19"/>
            <c:bubble3D val="0"/>
            <c:spPr>
              <a:solidFill>
                <a:schemeClr val="accent6"/>
              </a:solidFill>
              <a:ln w="19050">
                <a:solidFill>
                  <a:schemeClr val="lt1"/>
                </a:solidFill>
              </a:ln>
              <a:effectLst/>
            </c:spPr>
            <c:extLst>
              <c:ext xmlns:c16="http://schemas.microsoft.com/office/drawing/2014/chart" uri="{C3380CC4-5D6E-409C-BE32-E72D297353CC}">
                <c16:uniqueId val="{00000027-E9CF-472C-BEEE-CA8D511D1960}"/>
              </c:ext>
            </c:extLst>
          </c:dPt>
          <c:val>
            <c:numLit>
              <c:formatCode>General</c:formatCode>
              <c:ptCount val="2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numLit>
          </c:val>
          <c:extLst>
            <c:ext xmlns:c16="http://schemas.microsoft.com/office/drawing/2014/chart" uri="{C3380CC4-5D6E-409C-BE32-E72D297353CC}">
              <c16:uniqueId val="{00000028-E9CF-472C-BEEE-CA8D511D1960}"/>
            </c:ext>
          </c:extLst>
        </c:ser>
        <c:dLbls>
          <c:showLegendKey val="0"/>
          <c:showVal val="0"/>
          <c:showCatName val="0"/>
          <c:showSerName val="0"/>
          <c:showPercent val="0"/>
          <c:showBubbleSize val="0"/>
          <c:showLeaderLines val="1"/>
        </c:dLbls>
        <c:firstSliceAng val="0"/>
        <c:holeSize val="65"/>
      </c:doughnutChart>
      <c:doughnutChart>
        <c:varyColors val="1"/>
        <c:ser>
          <c:idx val="1"/>
          <c:order val="1"/>
          <c:tx>
            <c:strRef>
              <c:f>Resultados!$B$124</c:f>
              <c:strCache>
                <c:ptCount val="1"/>
                <c:pt idx="0">
                  <c:v>4. GEI</c:v>
                </c:pt>
              </c:strCache>
            </c:strRef>
          </c:tx>
          <c:dPt>
            <c:idx val="0"/>
            <c:bubble3D val="0"/>
            <c:spPr>
              <a:noFill/>
              <a:ln w="19050">
                <a:solidFill>
                  <a:schemeClr val="lt1"/>
                </a:solidFill>
              </a:ln>
              <a:effectLst/>
            </c:spPr>
            <c:extLst>
              <c:ext xmlns:c16="http://schemas.microsoft.com/office/drawing/2014/chart" uri="{C3380CC4-5D6E-409C-BE32-E72D297353CC}">
                <c16:uniqueId val="{0000002A-E9CF-472C-BEEE-CA8D511D196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2B-3918-406A-80B5-8480E00E6116}"/>
              </c:ext>
            </c:extLst>
          </c:dPt>
          <c:dPt>
            <c:idx val="2"/>
            <c:bubble3D val="0"/>
            <c:spPr>
              <a:solidFill>
                <a:schemeClr val="bg1">
                  <a:alpha val="80000"/>
                </a:schemeClr>
              </a:solidFill>
              <a:ln w="19050">
                <a:solidFill>
                  <a:schemeClr val="lt1"/>
                </a:solidFill>
              </a:ln>
              <a:effectLst/>
            </c:spPr>
            <c:extLst>
              <c:ext xmlns:c16="http://schemas.microsoft.com/office/drawing/2014/chart" uri="{C3380CC4-5D6E-409C-BE32-E72D297353CC}">
                <c16:uniqueId val="{0000002B-E9CF-472C-BEEE-CA8D511D1960}"/>
              </c:ext>
            </c:extLst>
          </c:dPt>
          <c:val>
            <c:numRef>
              <c:f>Resultados!$H$124:$J$124</c:f>
              <c:numCache>
                <c:formatCode>0%</c:formatCode>
                <c:ptCount val="3"/>
                <c:pt idx="0">
                  <c:v>0</c:v>
                </c:pt>
                <c:pt idx="2">
                  <c:v>1</c:v>
                </c:pt>
              </c:numCache>
            </c:numRef>
          </c:val>
          <c:extLst>
            <c:ext xmlns:c16="http://schemas.microsoft.com/office/drawing/2014/chart" uri="{C3380CC4-5D6E-409C-BE32-E72D297353CC}">
              <c16:uniqueId val="{00000029-E9CF-472C-BEEE-CA8D511D1960}"/>
            </c:ext>
          </c:extLst>
        </c:ser>
        <c:dLbls>
          <c:showLegendKey val="0"/>
          <c:showVal val="0"/>
          <c:showCatName val="0"/>
          <c:showSerName val="0"/>
          <c:showPercent val="0"/>
          <c:showBubbleSize val="0"/>
          <c:showLeaderLines val="1"/>
        </c:dLbls>
        <c:firstSliceAng val="0"/>
        <c:holeSize val="6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600" b="1" i="0" u="none" strike="noStrike" kern="1200" spc="0" baseline="0">
                <a:solidFill>
                  <a:sysClr val="windowText" lastClr="000000"/>
                </a:solidFill>
                <a:latin typeface="+mn-lt"/>
                <a:ea typeface="+mn-ea"/>
                <a:cs typeface="+mn-cs"/>
              </a:defRPr>
            </a:pPr>
            <a:r>
              <a:rPr lang="en-US" sz="1600" b="1" i="0" u="none" strike="noStrike" kern="1200" spc="0" baseline="0">
                <a:solidFill>
                  <a:sysClr val="windowText" lastClr="000000"/>
                </a:solidFill>
                <a:latin typeface="+mn-lt"/>
                <a:ea typeface="+mn-ea"/>
                <a:cs typeface="+mn-cs"/>
              </a:rPr>
              <a:t>Porcentaje de cumplimiento por categoría</a:t>
            </a:r>
          </a:p>
        </c:rich>
      </c:tx>
      <c:overlay val="0"/>
      <c:spPr>
        <a:noFill/>
        <a:ln>
          <a:noFill/>
        </a:ln>
        <a:effectLst/>
      </c:spPr>
      <c:txPr>
        <a:bodyPr rot="0" spcFirstLastPara="1" vertOverflow="ellipsis" vert="horz" wrap="square" anchor="ctr" anchorCtr="1"/>
        <a:lstStyle/>
        <a:p>
          <a:pPr algn="ctr" rtl="0">
            <a:defRPr lang="en-US" sz="1600" b="1" i="0" u="none" strike="noStrike" kern="1200" spc="0" baseline="0">
              <a:solidFill>
                <a:sysClr val="windowText" lastClr="000000"/>
              </a:solidFill>
              <a:latin typeface="+mn-lt"/>
              <a:ea typeface="+mn-ea"/>
              <a:cs typeface="+mn-cs"/>
            </a:defRPr>
          </a:pPr>
          <a:endParaRPr lang="es-AR"/>
        </a:p>
      </c:txPr>
    </c:title>
    <c:autoTitleDeleted val="0"/>
    <c:plotArea>
      <c:layout/>
      <c:radarChart>
        <c:radarStyle val="marker"/>
        <c:varyColors val="0"/>
        <c:ser>
          <c:idx val="0"/>
          <c:order val="0"/>
          <c:tx>
            <c:strRef>
              <c:f>Resultados!$B$46:$B$54</c:f>
              <c:strCache>
                <c:ptCount val="9"/>
                <c:pt idx="0">
                  <c:v>1. Gobernanza</c:v>
                </c:pt>
                <c:pt idx="1">
                  <c:v>2. Agua</c:v>
                </c:pt>
                <c:pt idx="2">
                  <c:v>3. Energía</c:v>
                </c:pt>
                <c:pt idx="3">
                  <c:v>4. Gases de efecto invernadero</c:v>
                </c:pt>
                <c:pt idx="4">
                  <c:v>5. Gestión de productos farmacéuticos y peligrosos</c:v>
                </c:pt>
                <c:pt idx="5">
                  <c:v>6. Gestión de residuos sólidos y líquidos</c:v>
                </c:pt>
                <c:pt idx="6">
                  <c:v>7. Gestión de otros productos</c:v>
                </c:pt>
                <c:pt idx="7">
                  <c:v>8. Transporte</c:v>
                </c:pt>
                <c:pt idx="8">
                  <c:v>9. Flora y fauna</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dLbls>
            <c:dLbl>
              <c:idx val="2"/>
              <c:layout>
                <c:manualLayout>
                  <c:x val="-1.4214641080312722E-3"/>
                  <c:y val="-3.47222222222222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F2-4D9E-8C0E-764B1CA92409}"/>
                </c:ext>
              </c:extLst>
            </c:dLbl>
            <c:dLbl>
              <c:idx val="3"/>
              <c:layout>
                <c:manualLayout>
                  <c:x val="1.4214641080312722E-2"/>
                  <c:y val="-7.98611111111111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CF2-4D9E-8C0E-764B1CA92409}"/>
                </c:ext>
              </c:extLst>
            </c:dLbl>
            <c:dLbl>
              <c:idx val="4"/>
              <c:layout>
                <c:manualLayout>
                  <c:x val="7.1073205401562568E-3"/>
                  <c:y val="-1.04166666666667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CF2-4D9E-8C0E-764B1CA92409}"/>
                </c:ext>
              </c:extLst>
            </c:dLbl>
            <c:dLbl>
              <c:idx val="5"/>
              <c:layout>
                <c:manualLayout>
                  <c:x val="1.7057569296375266E-2"/>
                  <c:y val="-1.2731334408019992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CF2-4D9E-8C0E-764B1CA92409}"/>
                </c:ext>
              </c:extLst>
            </c:dLbl>
            <c:dLbl>
              <c:idx val="6"/>
              <c:layout>
                <c:manualLayout>
                  <c:x val="9.9502487562188532E-3"/>
                  <c:y val="1.7361111111110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CF2-4D9E-8C0E-764B1CA92409}"/>
                </c:ext>
              </c:extLst>
            </c:dLbl>
            <c:dLbl>
              <c:idx val="7"/>
              <c:layout>
                <c:manualLayout>
                  <c:x val="0"/>
                  <c:y val="-3.81944444444444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CF2-4D9E-8C0E-764B1CA9240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es-A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Resultados!$B$46:$F$54</c:f>
              <c:strCache>
                <c:ptCount val="9"/>
                <c:pt idx="0">
                  <c:v>1. Gobernanza</c:v>
                </c:pt>
                <c:pt idx="1">
                  <c:v>2. Agua</c:v>
                </c:pt>
                <c:pt idx="2">
                  <c:v>3. Energía</c:v>
                </c:pt>
                <c:pt idx="3">
                  <c:v>4. Gases de efecto invernadero</c:v>
                </c:pt>
                <c:pt idx="4">
                  <c:v>5. Gestión de productos farmacéuticos y peligrosos</c:v>
                </c:pt>
                <c:pt idx="5">
                  <c:v>6. Gestión de residuos sólidos y líquidos</c:v>
                </c:pt>
                <c:pt idx="6">
                  <c:v>7. Gestión de otros productos</c:v>
                </c:pt>
                <c:pt idx="7">
                  <c:v>8. Transporte</c:v>
                </c:pt>
                <c:pt idx="8">
                  <c:v>9. Flora y fauna</c:v>
                </c:pt>
              </c:strCache>
            </c:strRef>
          </c:cat>
          <c:val>
            <c:numRef>
              <c:f>Resultados!$M$46:$M$54</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6-BCF2-4D9E-8C0E-764B1CA92409}"/>
            </c:ext>
          </c:extLst>
        </c:ser>
        <c:dLbls>
          <c:showLegendKey val="0"/>
          <c:showVal val="1"/>
          <c:showCatName val="0"/>
          <c:showSerName val="0"/>
          <c:showPercent val="0"/>
          <c:showBubbleSize val="0"/>
        </c:dLbls>
        <c:axId val="507817455"/>
        <c:axId val="507815535"/>
      </c:radarChart>
      <c:catAx>
        <c:axId val="507817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AR"/>
          </a:p>
        </c:txPr>
        <c:crossAx val="507815535"/>
        <c:crosses val="autoZero"/>
        <c:auto val="1"/>
        <c:lblAlgn val="ctr"/>
        <c:lblOffset val="100"/>
        <c:noMultiLvlLbl val="0"/>
      </c:catAx>
      <c:valAx>
        <c:axId val="507815535"/>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crossAx val="50781745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2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4.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133350</xdr:colOff>
      <xdr:row>1</xdr:row>
      <xdr:rowOff>98425</xdr:rowOff>
    </xdr:from>
    <xdr:to>
      <xdr:col>3</xdr:col>
      <xdr:colOff>508000</xdr:colOff>
      <xdr:row>5</xdr:row>
      <xdr:rowOff>229213</xdr:rowOff>
    </xdr:to>
    <xdr:pic>
      <xdr:nvPicPr>
        <xdr:cNvPr id="3" name="Content Placeholder 5" descr="Logo&#10;&#10;Description automatically generated">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900" y="279400"/>
          <a:ext cx="1171575" cy="1013438"/>
        </a:xfrm>
        <a:prstGeom prst="rect">
          <a:avLst/>
        </a:prstGeom>
      </xdr:spPr>
    </xdr:pic>
    <xdr:clientData/>
  </xdr:twoCellAnchor>
  <xdr:twoCellAnchor editAs="oneCell">
    <xdr:from>
      <xdr:col>14</xdr:col>
      <xdr:colOff>441960</xdr:colOff>
      <xdr:row>1</xdr:row>
      <xdr:rowOff>15240</xdr:rowOff>
    </xdr:from>
    <xdr:to>
      <xdr:col>17</xdr:col>
      <xdr:colOff>40377</xdr:colOff>
      <xdr:row>6</xdr:row>
      <xdr:rowOff>30480</xdr:rowOff>
    </xdr:to>
    <xdr:pic>
      <xdr:nvPicPr>
        <xdr:cNvPr id="4" name="Imagen 3">
          <a:extLst>
            <a:ext uri="{FF2B5EF4-FFF2-40B4-BE49-F238E27FC236}">
              <a16:creationId xmlns:a16="http://schemas.microsoft.com/office/drawing/2014/main" id="{E6B061B4-F66A-4BB8-ABF1-E03B81DA1F7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40040" y="190500"/>
          <a:ext cx="1381497" cy="1173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121444</xdr:colOff>
      <xdr:row>0</xdr:row>
      <xdr:rowOff>98425</xdr:rowOff>
    </xdr:from>
    <xdr:to>
      <xdr:col>1</xdr:col>
      <xdr:colOff>794</xdr:colOff>
      <xdr:row>4</xdr:row>
      <xdr:rowOff>210957</xdr:rowOff>
    </xdr:to>
    <xdr:pic>
      <xdr:nvPicPr>
        <xdr:cNvPr id="3" name="Content Placeholder 5" descr="Logo&#10;&#10;Description automatically generated">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4" y="98425"/>
          <a:ext cx="1171575" cy="985657"/>
        </a:xfrm>
        <a:prstGeom prst="rect">
          <a:avLst/>
        </a:prstGeom>
      </xdr:spPr>
    </xdr:pic>
    <xdr:clientData/>
  </xdr:twoCellAnchor>
  <xdr:twoCellAnchor editAs="oneCell">
    <xdr:from>
      <xdr:col>9</xdr:col>
      <xdr:colOff>929640</xdr:colOff>
      <xdr:row>0</xdr:row>
      <xdr:rowOff>0</xdr:rowOff>
    </xdr:from>
    <xdr:to>
      <xdr:col>9</xdr:col>
      <xdr:colOff>2311137</xdr:colOff>
      <xdr:row>5</xdr:row>
      <xdr:rowOff>7620</xdr:rowOff>
    </xdr:to>
    <xdr:pic>
      <xdr:nvPicPr>
        <xdr:cNvPr id="4" name="Imagen 3">
          <a:extLst>
            <a:ext uri="{FF2B5EF4-FFF2-40B4-BE49-F238E27FC236}">
              <a16:creationId xmlns:a16="http://schemas.microsoft.com/office/drawing/2014/main" id="{8801590B-5FD1-4213-97CC-6A57E89913F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26540" y="0"/>
          <a:ext cx="1381497" cy="12115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115094</xdr:colOff>
      <xdr:row>0</xdr:row>
      <xdr:rowOff>57150</xdr:rowOff>
    </xdr:from>
    <xdr:to>
      <xdr:col>2</xdr:col>
      <xdr:colOff>578644</xdr:colOff>
      <xdr:row>4</xdr:row>
      <xdr:rowOff>261757</xdr:rowOff>
    </xdr:to>
    <xdr:pic>
      <xdr:nvPicPr>
        <xdr:cNvPr id="3" name="Content Placeholder 5" descr="Logo&#10;&#10;Description automatically generated">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094" y="57150"/>
          <a:ext cx="1171575" cy="1058682"/>
        </a:xfrm>
        <a:prstGeom prst="rect">
          <a:avLst/>
        </a:prstGeom>
      </xdr:spPr>
    </xdr:pic>
    <xdr:clientData/>
  </xdr:twoCellAnchor>
  <xdr:twoCellAnchor>
    <xdr:from>
      <xdr:col>1</xdr:col>
      <xdr:colOff>39687</xdr:colOff>
      <xdr:row>17</xdr:row>
      <xdr:rowOff>14288</xdr:rowOff>
    </xdr:from>
    <xdr:to>
      <xdr:col>7</xdr:col>
      <xdr:colOff>411162</xdr:colOff>
      <xdr:row>33</xdr:row>
      <xdr:rowOff>0</xdr:rowOff>
    </xdr:to>
    <xdr:graphicFrame macro="">
      <xdr:nvGraphicFramePr>
        <xdr:cNvPr id="5" name="Chart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458787</xdr:colOff>
      <xdr:row>17</xdr:row>
      <xdr:rowOff>20636</xdr:rowOff>
    </xdr:from>
    <xdr:to>
      <xdr:col>14</xdr:col>
      <xdr:colOff>0</xdr:colOff>
      <xdr:row>33</xdr:row>
      <xdr:rowOff>0</xdr:rowOff>
    </xdr:to>
    <xdr:graphicFrame macro="">
      <xdr:nvGraphicFramePr>
        <xdr:cNvPr id="6" name="Chart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412750</xdr:colOff>
      <xdr:row>116</xdr:row>
      <xdr:rowOff>146054</xdr:rowOff>
    </xdr:from>
    <xdr:to>
      <xdr:col>13</xdr:col>
      <xdr:colOff>158750</xdr:colOff>
      <xdr:row>129</xdr:row>
      <xdr:rowOff>182024</xdr:rowOff>
    </xdr:to>
    <xdr:grpSp>
      <xdr:nvGrpSpPr>
        <xdr:cNvPr id="40" name="Group 39">
          <a:extLst>
            <a:ext uri="{FF2B5EF4-FFF2-40B4-BE49-F238E27FC236}">
              <a16:creationId xmlns:a16="http://schemas.microsoft.com/office/drawing/2014/main" id="{00000000-0008-0000-0200-000028000000}"/>
            </a:ext>
          </a:extLst>
        </xdr:cNvPr>
        <xdr:cNvGrpSpPr/>
      </xdr:nvGrpSpPr>
      <xdr:grpSpPr>
        <a:xfrm>
          <a:off x="473710" y="20765774"/>
          <a:ext cx="7792720" cy="2504850"/>
          <a:chOff x="527050" y="7639050"/>
          <a:chExt cx="8007350" cy="2275734"/>
        </a:xfrm>
      </xdr:grpSpPr>
      <xdr:graphicFrame macro="">
        <xdr:nvGraphicFramePr>
          <xdr:cNvPr id="10" name="Chart 9">
            <a:extLst>
              <a:ext uri="{FF2B5EF4-FFF2-40B4-BE49-F238E27FC236}">
                <a16:creationId xmlns:a16="http://schemas.microsoft.com/office/drawing/2014/main" id="{00000000-0008-0000-0200-00000A000000}"/>
              </a:ext>
            </a:extLst>
          </xdr:cNvPr>
          <xdr:cNvGraphicFramePr/>
        </xdr:nvGraphicFramePr>
        <xdr:xfrm>
          <a:off x="527050" y="7639050"/>
          <a:ext cx="1828800" cy="2203450"/>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11" name="Chart 10">
            <a:extLst>
              <a:ext uri="{FF2B5EF4-FFF2-40B4-BE49-F238E27FC236}">
                <a16:creationId xmlns:a16="http://schemas.microsoft.com/office/drawing/2014/main" id="{00000000-0008-0000-0200-00000B000000}"/>
              </a:ext>
            </a:extLst>
          </xdr:cNvPr>
          <xdr:cNvGraphicFramePr>
            <a:graphicFrameLocks/>
          </xdr:cNvGraphicFramePr>
        </xdr:nvGraphicFramePr>
        <xdr:xfrm>
          <a:off x="3714750" y="7816850"/>
          <a:ext cx="1828800" cy="1828800"/>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12" name="Chart 11">
            <a:extLst>
              <a:ext uri="{FF2B5EF4-FFF2-40B4-BE49-F238E27FC236}">
                <a16:creationId xmlns:a16="http://schemas.microsoft.com/office/drawing/2014/main" id="{00000000-0008-0000-0200-00000C000000}"/>
              </a:ext>
            </a:extLst>
          </xdr:cNvPr>
          <xdr:cNvGraphicFramePr>
            <a:graphicFrameLocks/>
          </xdr:cNvGraphicFramePr>
        </xdr:nvGraphicFramePr>
        <xdr:xfrm>
          <a:off x="6705600" y="7804150"/>
          <a:ext cx="1828800" cy="1828800"/>
        </xdr:xfrm>
        <a:graphic>
          <a:graphicData uri="http://schemas.openxmlformats.org/drawingml/2006/chart">
            <c:chart xmlns:c="http://schemas.openxmlformats.org/drawingml/2006/chart" xmlns:r="http://schemas.openxmlformats.org/officeDocument/2006/relationships" r:id="rId6"/>
          </a:graphicData>
        </a:graphic>
      </xdr:graphicFrame>
      <xdr:sp macro="" textlink="$B$122">
        <xdr:nvSpPr>
          <xdr:cNvPr id="13" name="TextBox 12">
            <a:extLst>
              <a:ext uri="{FF2B5EF4-FFF2-40B4-BE49-F238E27FC236}">
                <a16:creationId xmlns:a16="http://schemas.microsoft.com/office/drawing/2014/main" id="{00000000-0008-0000-0200-00000D000000}"/>
              </a:ext>
            </a:extLst>
          </xdr:cNvPr>
          <xdr:cNvSpPr txBox="1"/>
        </xdr:nvSpPr>
        <xdr:spPr>
          <a:xfrm>
            <a:off x="962553" y="9611202"/>
            <a:ext cx="977374" cy="3035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fld id="{940FFA23-E016-4EAC-BDD4-3602BED35442}" type="TxLink">
              <a:rPr lang="en-US" sz="1600" b="1" i="0" u="none" strike="noStrike">
                <a:solidFill>
                  <a:schemeClr val="accent6"/>
                </a:solidFill>
                <a:latin typeface="Arial"/>
                <a:cs typeface="Arial"/>
              </a:rPr>
              <a:pPr algn="ctr"/>
              <a:t>2. Agua</a:t>
            </a:fld>
            <a:endParaRPr lang="en-US" sz="1600" b="1">
              <a:solidFill>
                <a:schemeClr val="accent6"/>
              </a:solidFill>
            </a:endParaRPr>
          </a:p>
        </xdr:txBody>
      </xdr:sp>
      <xdr:sp macro="" textlink="$H$122">
        <xdr:nvSpPr>
          <xdr:cNvPr id="17" name="TextBox 16">
            <a:extLst>
              <a:ext uri="{FF2B5EF4-FFF2-40B4-BE49-F238E27FC236}">
                <a16:creationId xmlns:a16="http://schemas.microsoft.com/office/drawing/2014/main" id="{00000000-0008-0000-0200-000011000000}"/>
              </a:ext>
            </a:extLst>
          </xdr:cNvPr>
          <xdr:cNvSpPr txBox="1"/>
        </xdr:nvSpPr>
        <xdr:spPr>
          <a:xfrm>
            <a:off x="975054" y="8484661"/>
            <a:ext cx="1025196" cy="4973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fld id="{42B81D3D-7A15-4565-B1CA-9C067B071C56}" type="TxLink">
              <a:rPr lang="en-US" sz="3000" b="0" i="0" u="none" strike="noStrike">
                <a:solidFill>
                  <a:schemeClr val="accent6"/>
                </a:solidFill>
                <a:latin typeface="Impact" panose="020B0806030902050204" pitchFamily="34" charset="0"/>
                <a:cs typeface="Arial" panose="020B0604020202020204" pitchFamily="34" charset="0"/>
              </a:rPr>
              <a:pPr algn="ctr"/>
              <a:t>0%</a:t>
            </a:fld>
            <a:endParaRPr lang="en-US" sz="3000" b="0">
              <a:solidFill>
                <a:schemeClr val="accent6"/>
              </a:solidFill>
              <a:latin typeface="Impact" panose="020B0806030902050204" pitchFamily="34" charset="0"/>
              <a:cs typeface="Arial" panose="020B0604020202020204" pitchFamily="34" charset="0"/>
            </a:endParaRPr>
          </a:p>
        </xdr:txBody>
      </xdr:sp>
      <xdr:sp macro="" textlink="$H$123">
        <xdr:nvSpPr>
          <xdr:cNvPr id="18" name="TextBox 17">
            <a:extLst>
              <a:ext uri="{FF2B5EF4-FFF2-40B4-BE49-F238E27FC236}">
                <a16:creationId xmlns:a16="http://schemas.microsoft.com/office/drawing/2014/main" id="{00000000-0008-0000-0200-000012000000}"/>
              </a:ext>
            </a:extLst>
          </xdr:cNvPr>
          <xdr:cNvSpPr txBox="1"/>
        </xdr:nvSpPr>
        <xdr:spPr>
          <a:xfrm>
            <a:off x="4040836" y="8490315"/>
            <a:ext cx="1166164" cy="4973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marL="0" indent="0" algn="ctr"/>
            <a:fld id="{2C385D10-37F2-48FF-81DE-B8E136A9E773}" type="TxLink">
              <a:rPr lang="en-US" sz="3000" b="0" i="0" u="none" strike="noStrike">
                <a:solidFill>
                  <a:schemeClr val="accent6"/>
                </a:solidFill>
                <a:latin typeface="Impact" panose="020B0806030902050204" pitchFamily="34" charset="0"/>
                <a:ea typeface="+mn-ea"/>
                <a:cs typeface="Arial" panose="020B0604020202020204" pitchFamily="34" charset="0"/>
              </a:rPr>
              <a:pPr marL="0" indent="0" algn="ctr"/>
              <a:t>0%</a:t>
            </a:fld>
            <a:endParaRPr lang="en-US" sz="3000" b="0" i="0" u="none" strike="noStrike">
              <a:solidFill>
                <a:schemeClr val="accent6"/>
              </a:solidFill>
              <a:latin typeface="Impact" panose="020B0806030902050204" pitchFamily="34" charset="0"/>
              <a:ea typeface="+mn-ea"/>
              <a:cs typeface="Arial" panose="020B0604020202020204" pitchFamily="34" charset="0"/>
            </a:endParaRPr>
          </a:p>
        </xdr:txBody>
      </xdr:sp>
      <xdr:sp macro="" textlink="$H$124">
        <xdr:nvSpPr>
          <xdr:cNvPr id="19" name="TextBox 18">
            <a:extLst>
              <a:ext uri="{FF2B5EF4-FFF2-40B4-BE49-F238E27FC236}">
                <a16:creationId xmlns:a16="http://schemas.microsoft.com/office/drawing/2014/main" id="{00000000-0008-0000-0200-000013000000}"/>
              </a:ext>
            </a:extLst>
          </xdr:cNvPr>
          <xdr:cNvSpPr txBox="1"/>
        </xdr:nvSpPr>
        <xdr:spPr>
          <a:xfrm>
            <a:off x="6987238" y="8452216"/>
            <a:ext cx="1255062" cy="4973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marL="0" indent="0" algn="ctr"/>
            <a:fld id="{779ED44E-36F5-4688-B6BE-21C80BA811B9}" type="TxLink">
              <a:rPr lang="en-US" sz="3000" b="0" i="0" u="none" strike="noStrike">
                <a:solidFill>
                  <a:schemeClr val="accent6"/>
                </a:solidFill>
                <a:latin typeface="Impact" panose="020B0806030902050204" pitchFamily="34" charset="0"/>
                <a:ea typeface="+mn-ea"/>
                <a:cs typeface="Arial" panose="020B0604020202020204" pitchFamily="34" charset="0"/>
              </a:rPr>
              <a:pPr marL="0" indent="0" algn="ctr"/>
              <a:t>0%</a:t>
            </a:fld>
            <a:endParaRPr lang="en-US" sz="3000" b="0" i="0" u="none" strike="noStrike">
              <a:solidFill>
                <a:schemeClr val="accent6"/>
              </a:solidFill>
              <a:latin typeface="Impact" panose="020B0806030902050204" pitchFamily="34" charset="0"/>
              <a:ea typeface="+mn-ea"/>
              <a:cs typeface="Arial" panose="020B0604020202020204" pitchFamily="34" charset="0"/>
            </a:endParaRPr>
          </a:p>
        </xdr:txBody>
      </xdr:sp>
      <xdr:sp macro="" textlink="$B$123">
        <xdr:nvSpPr>
          <xdr:cNvPr id="20" name="TextBox 19">
            <a:extLst>
              <a:ext uri="{FF2B5EF4-FFF2-40B4-BE49-F238E27FC236}">
                <a16:creationId xmlns:a16="http://schemas.microsoft.com/office/drawing/2014/main" id="{00000000-0008-0000-0200-000014000000}"/>
              </a:ext>
            </a:extLst>
          </xdr:cNvPr>
          <xdr:cNvSpPr txBox="1"/>
        </xdr:nvSpPr>
        <xdr:spPr>
          <a:xfrm>
            <a:off x="4068226" y="9620250"/>
            <a:ext cx="1230331" cy="2907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indent="0" algn="ctr"/>
            <a:fld id="{5F4CAB26-F086-48BA-BE6D-D129F18FB073}" type="TxLink">
              <a:rPr lang="en-US" sz="1600" b="1" i="0" u="none" strike="noStrike">
                <a:solidFill>
                  <a:schemeClr val="accent6"/>
                </a:solidFill>
                <a:latin typeface="Arial"/>
                <a:ea typeface="+mn-ea"/>
                <a:cs typeface="Arial"/>
              </a:rPr>
              <a:pPr marL="0" indent="0" algn="ctr"/>
              <a:t>3. Energía</a:t>
            </a:fld>
            <a:endParaRPr lang="en-US" sz="1600" b="1" i="0" u="none" strike="noStrike">
              <a:solidFill>
                <a:schemeClr val="accent6"/>
              </a:solidFill>
              <a:latin typeface="Arial"/>
              <a:ea typeface="+mn-ea"/>
              <a:cs typeface="Arial"/>
            </a:endParaRPr>
          </a:p>
        </xdr:txBody>
      </xdr:sp>
      <xdr:sp macro="" textlink="$B$124">
        <xdr:nvSpPr>
          <xdr:cNvPr id="21" name="TextBox 20">
            <a:extLst>
              <a:ext uri="{FF2B5EF4-FFF2-40B4-BE49-F238E27FC236}">
                <a16:creationId xmlns:a16="http://schemas.microsoft.com/office/drawing/2014/main" id="{00000000-0008-0000-0200-000015000000}"/>
              </a:ext>
            </a:extLst>
          </xdr:cNvPr>
          <xdr:cNvSpPr txBox="1"/>
        </xdr:nvSpPr>
        <xdr:spPr>
          <a:xfrm>
            <a:off x="7276145" y="9601200"/>
            <a:ext cx="808893" cy="2907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indent="0" algn="ctr"/>
            <a:fld id="{23706EA1-6584-4FCF-962D-7C1E268AA247}" type="TxLink">
              <a:rPr lang="en-US" sz="1600" b="1" i="0" u="none" strike="noStrike">
                <a:solidFill>
                  <a:schemeClr val="accent6"/>
                </a:solidFill>
                <a:latin typeface="Arial"/>
                <a:ea typeface="+mn-ea"/>
                <a:cs typeface="Arial"/>
              </a:rPr>
              <a:pPr marL="0" indent="0" algn="ctr"/>
              <a:t>4. GEI</a:t>
            </a:fld>
            <a:endParaRPr lang="en-US" sz="1600" b="1" i="0" u="none" strike="noStrike">
              <a:solidFill>
                <a:schemeClr val="accent6"/>
              </a:solidFill>
              <a:latin typeface="Arial"/>
              <a:ea typeface="+mn-ea"/>
              <a:cs typeface="Arial"/>
            </a:endParaRPr>
          </a:p>
        </xdr:txBody>
      </xdr:sp>
    </xdr:grpSp>
    <xdr:clientData/>
  </xdr:twoCellAnchor>
  <xdr:twoCellAnchor>
    <xdr:from>
      <xdr:col>1</xdr:col>
      <xdr:colOff>0</xdr:colOff>
      <xdr:row>55</xdr:row>
      <xdr:rowOff>0</xdr:rowOff>
    </xdr:from>
    <xdr:to>
      <xdr:col>14</xdr:col>
      <xdr:colOff>0</xdr:colOff>
      <xdr:row>74</xdr:row>
      <xdr:rowOff>158750</xdr:rowOff>
    </xdr:to>
    <xdr:graphicFrame macro="">
      <xdr:nvGraphicFramePr>
        <xdr:cNvPr id="7" name="Chart 6">
          <a:extLst>
            <a:ext uri="{FF2B5EF4-FFF2-40B4-BE49-F238E27FC236}">
              <a16:creationId xmlns:a16="http://schemas.microsoft.com/office/drawing/2014/main" id="{C281ABDB-21E1-4BC7-9E2C-2F6148BD0A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11</xdr:col>
      <xdr:colOff>472440</xdr:colOff>
      <xdr:row>0</xdr:row>
      <xdr:rowOff>15240</xdr:rowOff>
    </xdr:from>
    <xdr:to>
      <xdr:col>13</xdr:col>
      <xdr:colOff>533400</xdr:colOff>
      <xdr:row>5</xdr:row>
      <xdr:rowOff>53340</xdr:rowOff>
    </xdr:to>
    <xdr:pic>
      <xdr:nvPicPr>
        <xdr:cNvPr id="8" name="Imagen 7">
          <a:extLst>
            <a:ext uri="{FF2B5EF4-FFF2-40B4-BE49-F238E27FC236}">
              <a16:creationId xmlns:a16="http://schemas.microsoft.com/office/drawing/2014/main" id="{33FE3E92-E9E5-488F-A741-3ADDDDE0AA59}"/>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7269480" y="15240"/>
          <a:ext cx="1371600" cy="1150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606268</xdr:colOff>
      <xdr:row>0</xdr:row>
      <xdr:rowOff>100012</xdr:rowOff>
    </xdr:from>
    <xdr:to>
      <xdr:col>10</xdr:col>
      <xdr:colOff>2376088</xdr:colOff>
      <xdr:row>4</xdr:row>
      <xdr:rowOff>246856</xdr:rowOff>
    </xdr:to>
    <xdr:pic>
      <xdr:nvPicPr>
        <xdr:cNvPr id="2" name="Imagen 4">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66831"/>
        <a:stretch/>
      </xdr:blipFill>
      <xdr:spPr>
        <a:xfrm>
          <a:off x="14639768" y="100012"/>
          <a:ext cx="1763470" cy="1016794"/>
        </a:xfrm>
        <a:prstGeom prst="rect">
          <a:avLst/>
        </a:prstGeom>
      </xdr:spPr>
    </xdr:pic>
    <xdr:clientData/>
  </xdr:twoCellAnchor>
  <xdr:twoCellAnchor editAs="oneCell">
    <xdr:from>
      <xdr:col>0</xdr:col>
      <xdr:colOff>121444</xdr:colOff>
      <xdr:row>0</xdr:row>
      <xdr:rowOff>98425</xdr:rowOff>
    </xdr:from>
    <xdr:to>
      <xdr:col>0</xdr:col>
      <xdr:colOff>1296194</xdr:colOff>
      <xdr:row>4</xdr:row>
      <xdr:rowOff>210957</xdr:rowOff>
    </xdr:to>
    <xdr:pic>
      <xdr:nvPicPr>
        <xdr:cNvPr id="3" name="Content Placeholder 5" descr="Logo&#10;&#10;Description automatically generated">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444" y="98425"/>
          <a:ext cx="1174750" cy="9879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107FE-64E3-4EB8-AED9-AC6548370EF6}">
  <sheetPr codeName="Sheet1"/>
  <dimension ref="A1:S42"/>
  <sheetViews>
    <sheetView tabSelected="1" workbookViewId="0">
      <selection activeCell="E3" sqref="E3"/>
    </sheetView>
  </sheetViews>
  <sheetFormatPr baseColWidth="10" defaultColWidth="0" defaultRowHeight="13.8" zeroHeight="1" x14ac:dyDescent="0.25"/>
  <cols>
    <col min="1" max="2" width="2.6640625" style="1" customWidth="1"/>
    <col min="3" max="17" width="8.6640625" style="1" customWidth="1"/>
    <col min="18" max="19" width="2.6640625" style="1" customWidth="1"/>
    <col min="20" max="16384" width="8.6640625" style="1" hidden="1"/>
  </cols>
  <sheetData>
    <row r="1" spans="2:18" x14ac:dyDescent="0.25"/>
    <row r="2" spans="2:18" ht="25.35" customHeight="1" x14ac:dyDescent="0.3">
      <c r="B2" s="51"/>
      <c r="C2" s="52"/>
      <c r="D2" s="52"/>
      <c r="E2" s="166" t="s">
        <v>288</v>
      </c>
      <c r="F2" s="167"/>
      <c r="G2" s="167"/>
      <c r="H2" s="167"/>
      <c r="I2" s="167"/>
      <c r="J2" s="167"/>
      <c r="K2" s="167"/>
      <c r="L2" s="167"/>
      <c r="M2" s="167"/>
      <c r="N2" s="167"/>
      <c r="O2" s="52"/>
      <c r="P2" s="52"/>
      <c r="Q2" s="52"/>
      <c r="R2" s="53"/>
    </row>
    <row r="3" spans="2:18" x14ac:dyDescent="0.25">
      <c r="B3" s="54"/>
      <c r="C3" s="3"/>
      <c r="D3" s="3"/>
      <c r="E3" s="3"/>
      <c r="F3" s="3"/>
      <c r="G3" s="3"/>
      <c r="H3" s="3"/>
      <c r="I3" s="3"/>
      <c r="J3" s="3"/>
      <c r="K3" s="3"/>
      <c r="L3" s="3"/>
      <c r="M3" s="3"/>
      <c r="N3" s="3"/>
      <c r="O3" s="3"/>
      <c r="P3" s="3"/>
      <c r="Q3" s="3"/>
      <c r="R3" s="55"/>
    </row>
    <row r="4" spans="2:18" ht="15.6" x14ac:dyDescent="0.3">
      <c r="B4" s="54"/>
      <c r="C4" s="3"/>
      <c r="D4" s="3"/>
      <c r="E4" s="168" t="s">
        <v>194</v>
      </c>
      <c r="F4" s="169"/>
      <c r="G4" s="169"/>
      <c r="H4" s="169"/>
      <c r="I4" s="169"/>
      <c r="J4" s="169"/>
      <c r="K4" s="169"/>
      <c r="L4" s="169"/>
      <c r="M4" s="169"/>
      <c r="N4" s="169"/>
      <c r="O4" s="3"/>
      <c r="P4" s="3"/>
      <c r="Q4" s="3"/>
      <c r="R4" s="55"/>
    </row>
    <row r="5" spans="2:18" x14ac:dyDescent="0.25">
      <c r="B5" s="54"/>
      <c r="C5" s="3"/>
      <c r="D5" s="3"/>
      <c r="E5" s="4"/>
      <c r="F5" s="5"/>
      <c r="G5" s="5"/>
      <c r="H5" s="5"/>
      <c r="I5" s="5"/>
      <c r="J5" s="5"/>
      <c r="K5" s="5"/>
      <c r="L5" s="5"/>
      <c r="M5" s="5"/>
      <c r="N5" s="5"/>
      <c r="O5" s="3"/>
      <c r="P5" s="3"/>
      <c r="Q5" s="3"/>
      <c r="R5" s="55"/>
    </row>
    <row r="6" spans="2:18" ht="23.25" customHeight="1" x14ac:dyDescent="0.25">
      <c r="B6" s="56"/>
      <c r="C6" s="57"/>
      <c r="D6" s="57"/>
      <c r="E6" s="170" t="s">
        <v>60</v>
      </c>
      <c r="F6" s="170"/>
      <c r="G6" s="170"/>
      <c r="H6" s="170"/>
      <c r="I6" s="170"/>
      <c r="J6" s="170"/>
      <c r="K6" s="170"/>
      <c r="L6" s="170"/>
      <c r="M6" s="170"/>
      <c r="N6" s="170"/>
      <c r="O6" s="57"/>
      <c r="P6" s="57"/>
      <c r="Q6" s="57"/>
      <c r="R6" s="58"/>
    </row>
    <row r="7" spans="2:18" ht="14.4" thickBot="1" x14ac:dyDescent="0.3"/>
    <row r="8" spans="2:18" x14ac:dyDescent="0.25">
      <c r="B8" s="59"/>
      <c r="C8" s="60"/>
      <c r="D8" s="60"/>
      <c r="E8" s="60"/>
      <c r="F8" s="60"/>
      <c r="G8" s="60"/>
      <c r="H8" s="60"/>
      <c r="I8" s="60"/>
      <c r="J8" s="60"/>
      <c r="K8" s="60"/>
      <c r="L8" s="60"/>
      <c r="M8" s="60"/>
      <c r="N8" s="60"/>
      <c r="O8" s="60"/>
      <c r="P8" s="60"/>
      <c r="Q8" s="60"/>
      <c r="R8" s="61"/>
    </row>
    <row r="9" spans="2:18" ht="14.85" customHeight="1" x14ac:dyDescent="0.25">
      <c r="B9" s="62"/>
      <c r="C9" s="139" t="s">
        <v>10</v>
      </c>
      <c r="D9" s="139"/>
      <c r="E9" s="138" t="s">
        <v>222</v>
      </c>
      <c r="F9" s="138"/>
      <c r="G9" s="138"/>
      <c r="H9" s="138"/>
      <c r="I9" s="138"/>
      <c r="J9" s="138"/>
      <c r="K9" s="138"/>
      <c r="L9" s="138"/>
      <c r="M9" s="138"/>
      <c r="N9" s="138"/>
      <c r="O9" s="138"/>
      <c r="P9" s="138"/>
      <c r="Q9" s="138"/>
      <c r="R9" s="63"/>
    </row>
    <row r="10" spans="2:18" ht="14.25" customHeight="1" x14ac:dyDescent="0.25">
      <c r="B10" s="64"/>
      <c r="C10" s="139"/>
      <c r="D10" s="139"/>
      <c r="E10" s="138"/>
      <c r="F10" s="138"/>
      <c r="G10" s="138"/>
      <c r="H10" s="138"/>
      <c r="I10" s="138"/>
      <c r="J10" s="138"/>
      <c r="K10" s="138"/>
      <c r="L10" s="138"/>
      <c r="M10" s="138"/>
      <c r="N10" s="138"/>
      <c r="O10" s="138"/>
      <c r="P10" s="138"/>
      <c r="Q10" s="138"/>
      <c r="R10" s="63"/>
    </row>
    <row r="11" spans="2:18" x14ac:dyDescent="0.25">
      <c r="B11" s="62"/>
      <c r="R11" s="65"/>
    </row>
    <row r="12" spans="2:18" ht="14.85" customHeight="1" x14ac:dyDescent="0.25">
      <c r="B12" s="62"/>
      <c r="C12" s="139" t="s">
        <v>11</v>
      </c>
      <c r="D12" s="139"/>
      <c r="E12" s="138" t="s">
        <v>40</v>
      </c>
      <c r="F12" s="138"/>
      <c r="G12" s="138"/>
      <c r="H12" s="138"/>
      <c r="I12" s="138"/>
      <c r="J12" s="138"/>
      <c r="K12" s="138"/>
      <c r="L12" s="138"/>
      <c r="M12" s="138"/>
      <c r="N12" s="138"/>
      <c r="O12" s="138"/>
      <c r="P12" s="138"/>
      <c r="Q12" s="138"/>
      <c r="R12" s="66"/>
    </row>
    <row r="13" spans="2:18" ht="15.6" customHeight="1" x14ac:dyDescent="0.25">
      <c r="B13" s="67"/>
      <c r="C13" s="139"/>
      <c r="D13" s="139"/>
      <c r="E13" s="138"/>
      <c r="F13" s="138"/>
      <c r="G13" s="138"/>
      <c r="H13" s="138"/>
      <c r="I13" s="138"/>
      <c r="J13" s="138"/>
      <c r="K13" s="138"/>
      <c r="L13" s="138"/>
      <c r="M13" s="138"/>
      <c r="N13" s="138"/>
      <c r="O13" s="138"/>
      <c r="P13" s="138"/>
      <c r="Q13" s="138"/>
      <c r="R13" s="66"/>
    </row>
    <row r="14" spans="2:18" ht="15.6" customHeight="1" thickBot="1" x14ac:dyDescent="0.3">
      <c r="B14" s="68"/>
      <c r="C14" s="69"/>
      <c r="D14" s="69"/>
      <c r="E14" s="70"/>
      <c r="F14" s="70"/>
      <c r="G14" s="70"/>
      <c r="H14" s="70"/>
      <c r="I14" s="70"/>
      <c r="J14" s="70"/>
      <c r="K14" s="70"/>
      <c r="L14" s="70"/>
      <c r="M14" s="70"/>
      <c r="N14" s="70"/>
      <c r="O14" s="70"/>
      <c r="P14" s="70"/>
      <c r="Q14" s="70"/>
      <c r="R14" s="71"/>
    </row>
    <row r="15" spans="2:18" ht="14.4" thickBot="1" x14ac:dyDescent="0.3"/>
    <row r="16" spans="2:18" x14ac:dyDescent="0.25">
      <c r="B16" s="72"/>
      <c r="C16" s="73"/>
      <c r="D16" s="73"/>
      <c r="E16" s="73"/>
      <c r="F16" s="73"/>
      <c r="G16" s="73"/>
      <c r="H16" s="73"/>
      <c r="I16" s="73"/>
      <c r="J16" s="73"/>
      <c r="K16" s="73"/>
      <c r="L16" s="73"/>
      <c r="M16" s="73"/>
      <c r="N16" s="73"/>
      <c r="O16" s="73"/>
      <c r="P16" s="73"/>
      <c r="Q16" s="73"/>
      <c r="R16" s="74"/>
    </row>
    <row r="17" spans="2:18" x14ac:dyDescent="0.25">
      <c r="B17" s="6"/>
      <c r="C17" s="142" t="s">
        <v>182</v>
      </c>
      <c r="D17" s="142"/>
      <c r="E17" s="142"/>
      <c r="F17" s="143"/>
      <c r="G17" s="140"/>
      <c r="H17" s="141"/>
      <c r="I17" s="141"/>
      <c r="J17" s="141"/>
      <c r="K17" s="141"/>
      <c r="L17" s="141"/>
      <c r="M17" s="141"/>
      <c r="N17" s="141"/>
      <c r="O17" s="141"/>
      <c r="P17" s="141"/>
      <c r="Q17" s="141"/>
      <c r="R17" s="75"/>
    </row>
    <row r="18" spans="2:18" x14ac:dyDescent="0.25">
      <c r="B18" s="6"/>
      <c r="R18" s="76"/>
    </row>
    <row r="19" spans="2:18" x14ac:dyDescent="0.25">
      <c r="B19" s="6"/>
      <c r="C19" s="161" t="s">
        <v>85</v>
      </c>
      <c r="D19" s="161"/>
      <c r="E19" s="161"/>
      <c r="F19" s="162"/>
      <c r="G19" s="140"/>
      <c r="H19" s="141"/>
      <c r="I19" s="141"/>
      <c r="J19" s="141"/>
      <c r="K19" s="141"/>
      <c r="L19" s="141"/>
      <c r="M19" s="141"/>
      <c r="N19" s="141"/>
      <c r="O19" s="141"/>
      <c r="P19" s="141"/>
      <c r="Q19" s="150"/>
      <c r="R19" s="76"/>
    </row>
    <row r="20" spans="2:18" x14ac:dyDescent="0.25">
      <c r="B20" s="79"/>
      <c r="F20" s="80"/>
      <c r="G20" s="80"/>
      <c r="H20" s="80"/>
      <c r="I20" s="80"/>
      <c r="J20" s="80"/>
      <c r="K20" s="80"/>
      <c r="L20" s="80"/>
      <c r="M20" s="80"/>
      <c r="N20" s="80"/>
      <c r="O20" s="80"/>
      <c r="P20" s="80"/>
      <c r="Q20" s="80"/>
      <c r="R20" s="76"/>
    </row>
    <row r="21" spans="2:18" x14ac:dyDescent="0.25">
      <c r="B21" s="6"/>
      <c r="C21" s="142" t="s">
        <v>61</v>
      </c>
      <c r="D21" s="142"/>
      <c r="E21" s="142"/>
      <c r="F21" s="142"/>
      <c r="G21" s="140"/>
      <c r="H21" s="141"/>
      <c r="I21" s="141"/>
      <c r="J21" s="141"/>
      <c r="K21" s="141"/>
      <c r="L21" s="141"/>
      <c r="M21" s="141"/>
      <c r="N21" s="141"/>
      <c r="O21" s="141"/>
      <c r="P21" s="141"/>
      <c r="Q21" s="150"/>
      <c r="R21" s="76"/>
    </row>
    <row r="22" spans="2:18" x14ac:dyDescent="0.25">
      <c r="B22" s="6"/>
      <c r="R22" s="76"/>
    </row>
    <row r="23" spans="2:18" x14ac:dyDescent="0.25">
      <c r="B23" s="6"/>
      <c r="C23" s="142" t="s">
        <v>62</v>
      </c>
      <c r="D23" s="142"/>
      <c r="E23" s="142"/>
      <c r="F23" s="142"/>
      <c r="G23" s="151"/>
      <c r="H23" s="141"/>
      <c r="I23" s="141"/>
      <c r="J23" s="141"/>
      <c r="K23" s="141"/>
      <c r="L23" s="141"/>
      <c r="M23" s="141"/>
      <c r="N23" s="141"/>
      <c r="O23" s="141"/>
      <c r="P23" s="141"/>
      <c r="Q23" s="141"/>
      <c r="R23" s="77"/>
    </row>
    <row r="24" spans="2:18" x14ac:dyDescent="0.25">
      <c r="B24" s="6"/>
      <c r="R24" s="76"/>
    </row>
    <row r="25" spans="2:18" x14ac:dyDescent="0.25">
      <c r="B25" s="6"/>
      <c r="C25" s="142" t="s">
        <v>155</v>
      </c>
      <c r="D25" s="142"/>
      <c r="E25" s="142"/>
      <c r="F25" s="142"/>
      <c r="G25" s="142"/>
      <c r="H25" s="142"/>
      <c r="I25" s="142"/>
      <c r="J25" s="142"/>
      <c r="R25" s="76"/>
    </row>
    <row r="26" spans="2:18" x14ac:dyDescent="0.25">
      <c r="B26" s="6"/>
      <c r="R26" s="76"/>
    </row>
    <row r="27" spans="2:18" x14ac:dyDescent="0.25">
      <c r="B27" s="6"/>
      <c r="C27" s="152"/>
      <c r="D27" s="153"/>
      <c r="E27" s="153"/>
      <c r="F27" s="153"/>
      <c r="G27" s="153"/>
      <c r="H27" s="153"/>
      <c r="I27" s="153"/>
      <c r="J27" s="153"/>
      <c r="K27" s="153"/>
      <c r="L27" s="153"/>
      <c r="M27" s="153"/>
      <c r="N27" s="153"/>
      <c r="O27" s="153"/>
      <c r="P27" s="153"/>
      <c r="Q27" s="154"/>
      <c r="R27" s="76"/>
    </row>
    <row r="28" spans="2:18" x14ac:dyDescent="0.25">
      <c r="B28" s="6"/>
      <c r="C28" s="155"/>
      <c r="D28" s="156"/>
      <c r="E28" s="156"/>
      <c r="F28" s="156"/>
      <c r="G28" s="156"/>
      <c r="H28" s="156"/>
      <c r="I28" s="156"/>
      <c r="J28" s="156"/>
      <c r="K28" s="156"/>
      <c r="L28" s="156"/>
      <c r="M28" s="156"/>
      <c r="N28" s="156"/>
      <c r="O28" s="156"/>
      <c r="P28" s="156"/>
      <c r="Q28" s="157"/>
      <c r="R28" s="76"/>
    </row>
    <row r="29" spans="2:18" x14ac:dyDescent="0.25">
      <c r="B29" s="6"/>
      <c r="C29" s="155"/>
      <c r="D29" s="156"/>
      <c r="E29" s="156"/>
      <c r="F29" s="156"/>
      <c r="G29" s="156"/>
      <c r="H29" s="156"/>
      <c r="I29" s="156"/>
      <c r="J29" s="156"/>
      <c r="K29" s="156"/>
      <c r="L29" s="156"/>
      <c r="M29" s="156"/>
      <c r="N29" s="156"/>
      <c r="O29" s="156"/>
      <c r="P29" s="156"/>
      <c r="Q29" s="157"/>
      <c r="R29" s="76"/>
    </row>
    <row r="30" spans="2:18" x14ac:dyDescent="0.25">
      <c r="B30" s="6"/>
      <c r="C30" s="158"/>
      <c r="D30" s="159"/>
      <c r="E30" s="159"/>
      <c r="F30" s="159"/>
      <c r="G30" s="159"/>
      <c r="H30" s="159"/>
      <c r="I30" s="159"/>
      <c r="J30" s="159"/>
      <c r="K30" s="159"/>
      <c r="L30" s="159"/>
      <c r="M30" s="159"/>
      <c r="N30" s="159"/>
      <c r="O30" s="159"/>
      <c r="P30" s="159"/>
      <c r="Q30" s="160"/>
      <c r="R30" s="76"/>
    </row>
    <row r="31" spans="2:18" x14ac:dyDescent="0.25">
      <c r="B31" s="6"/>
      <c r="R31" s="76"/>
    </row>
    <row r="32" spans="2:18" x14ac:dyDescent="0.25">
      <c r="B32" s="6"/>
      <c r="C32" s="142" t="s">
        <v>9</v>
      </c>
      <c r="D32" s="142"/>
      <c r="E32" s="142"/>
      <c r="R32" s="76"/>
    </row>
    <row r="33" spans="2:18" x14ac:dyDescent="0.25">
      <c r="B33" s="6"/>
      <c r="C33" s="121"/>
      <c r="D33" s="121"/>
      <c r="E33" s="121"/>
      <c r="R33" s="76"/>
    </row>
    <row r="34" spans="2:18" x14ac:dyDescent="0.25">
      <c r="B34" s="6"/>
      <c r="C34" s="163" t="s">
        <v>200</v>
      </c>
      <c r="D34" s="164"/>
      <c r="E34" s="164"/>
      <c r="F34" s="164"/>
      <c r="G34" s="164"/>
      <c r="H34" s="164"/>
      <c r="I34" s="164"/>
      <c r="J34" s="164"/>
      <c r="K34" s="164"/>
      <c r="L34" s="164"/>
      <c r="M34" s="164"/>
      <c r="N34" s="164"/>
      <c r="O34" s="164"/>
      <c r="P34" s="164"/>
      <c r="Q34" s="165"/>
      <c r="R34" s="76"/>
    </row>
    <row r="35" spans="2:18" x14ac:dyDescent="0.25">
      <c r="B35" s="6"/>
      <c r="C35" s="144" t="s">
        <v>199</v>
      </c>
      <c r="D35" s="145"/>
      <c r="E35" s="145"/>
      <c r="F35" s="145"/>
      <c r="G35" s="145"/>
      <c r="H35" s="145"/>
      <c r="I35" s="145"/>
      <c r="J35" s="145"/>
      <c r="K35" s="145"/>
      <c r="L35" s="145"/>
      <c r="M35" s="145"/>
      <c r="N35" s="145"/>
      <c r="O35" s="145"/>
      <c r="P35" s="145"/>
      <c r="Q35" s="146"/>
      <c r="R35" s="76"/>
    </row>
    <row r="36" spans="2:18" x14ac:dyDescent="0.25">
      <c r="B36" s="6"/>
      <c r="C36" s="144"/>
      <c r="D36" s="145"/>
      <c r="E36" s="145"/>
      <c r="F36" s="145"/>
      <c r="G36" s="145"/>
      <c r="H36" s="145"/>
      <c r="I36" s="145"/>
      <c r="J36" s="145"/>
      <c r="K36" s="145"/>
      <c r="L36" s="145"/>
      <c r="M36" s="145"/>
      <c r="N36" s="145"/>
      <c r="O36" s="145"/>
      <c r="P36" s="145"/>
      <c r="Q36" s="146"/>
      <c r="R36" s="76"/>
    </row>
    <row r="37" spans="2:18" x14ac:dyDescent="0.25">
      <c r="B37" s="6"/>
      <c r="C37" s="144"/>
      <c r="D37" s="145"/>
      <c r="E37" s="145"/>
      <c r="F37" s="145"/>
      <c r="G37" s="145"/>
      <c r="H37" s="145"/>
      <c r="I37" s="145"/>
      <c r="J37" s="145"/>
      <c r="K37" s="145"/>
      <c r="L37" s="145"/>
      <c r="M37" s="145"/>
      <c r="N37" s="145"/>
      <c r="O37" s="145"/>
      <c r="P37" s="145"/>
      <c r="Q37" s="146"/>
      <c r="R37" s="76"/>
    </row>
    <row r="38" spans="2:18" x14ac:dyDescent="0.25">
      <c r="B38" s="6"/>
      <c r="C38" s="144"/>
      <c r="D38" s="145"/>
      <c r="E38" s="145"/>
      <c r="F38" s="145"/>
      <c r="G38" s="145"/>
      <c r="H38" s="145"/>
      <c r="I38" s="145"/>
      <c r="J38" s="145"/>
      <c r="K38" s="145"/>
      <c r="L38" s="145"/>
      <c r="M38" s="145"/>
      <c r="N38" s="145"/>
      <c r="O38" s="145"/>
      <c r="P38" s="145"/>
      <c r="Q38" s="146"/>
      <c r="R38" s="76"/>
    </row>
    <row r="39" spans="2:18" x14ac:dyDescent="0.25">
      <c r="B39" s="6"/>
      <c r="C39" s="147"/>
      <c r="D39" s="148"/>
      <c r="E39" s="148"/>
      <c r="F39" s="148"/>
      <c r="G39" s="148"/>
      <c r="H39" s="148"/>
      <c r="I39" s="148"/>
      <c r="J39" s="148"/>
      <c r="K39" s="148"/>
      <c r="L39" s="148"/>
      <c r="M39" s="148"/>
      <c r="N39" s="148"/>
      <c r="O39" s="148"/>
      <c r="P39" s="148"/>
      <c r="Q39" s="149"/>
      <c r="R39" s="76"/>
    </row>
    <row r="40" spans="2:18" ht="14.4" thickBot="1" x14ac:dyDescent="0.3">
      <c r="B40" s="81"/>
      <c r="C40" s="82"/>
      <c r="D40" s="82"/>
      <c r="E40" s="82"/>
      <c r="F40" s="82"/>
      <c r="G40" s="82"/>
      <c r="H40" s="82"/>
      <c r="I40" s="82"/>
      <c r="J40" s="82"/>
      <c r="K40" s="82"/>
      <c r="L40" s="82"/>
      <c r="M40" s="82"/>
      <c r="N40" s="82"/>
      <c r="O40" s="82"/>
      <c r="P40" s="82"/>
      <c r="Q40" s="82"/>
      <c r="R40" s="78"/>
    </row>
    <row r="41" spans="2:18" x14ac:dyDescent="0.25"/>
    <row r="42" spans="2:18" x14ac:dyDescent="0.25"/>
  </sheetData>
  <sheetProtection selectLockedCells="1"/>
  <mergeCells count="20">
    <mergeCell ref="E2:N2"/>
    <mergeCell ref="E4:N4"/>
    <mergeCell ref="E6:N6"/>
    <mergeCell ref="E9:Q10"/>
    <mergeCell ref="C9:D10"/>
    <mergeCell ref="E12:Q13"/>
    <mergeCell ref="C12:D13"/>
    <mergeCell ref="G17:Q17"/>
    <mergeCell ref="C17:F17"/>
    <mergeCell ref="C35:Q39"/>
    <mergeCell ref="G19:Q19"/>
    <mergeCell ref="G21:Q21"/>
    <mergeCell ref="C23:F23"/>
    <mergeCell ref="G23:Q23"/>
    <mergeCell ref="C32:E32"/>
    <mergeCell ref="C25:J25"/>
    <mergeCell ref="C27:Q30"/>
    <mergeCell ref="C21:F21"/>
    <mergeCell ref="C19:F19"/>
    <mergeCell ref="C34:Q34"/>
  </mergeCells>
  <pageMargins left="0.1" right="0.1" top="0.1" bottom="0.1" header="0" footer="0"/>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Q108"/>
  <sheetViews>
    <sheetView topLeftCell="C1" zoomScaleNormal="100" workbookViewId="0">
      <pane ySplit="9" topLeftCell="A10" activePane="bottomLeft" state="frozen"/>
      <selection pane="bottomLeft" activeCell="D2" sqref="D2"/>
    </sheetView>
  </sheetViews>
  <sheetFormatPr baseColWidth="10" defaultColWidth="0" defaultRowHeight="13.8" zeroHeight="1" x14ac:dyDescent="0.3"/>
  <cols>
    <col min="1" max="1" width="19" style="7" customWidth="1"/>
    <col min="2" max="2" width="21.44140625" style="16" customWidth="1"/>
    <col min="3" max="3" width="3.33203125" style="16" bestFit="1" customWidth="1"/>
    <col min="4" max="4" width="70.44140625" style="7" customWidth="1"/>
    <col min="5" max="5" width="11.109375" style="7" customWidth="1"/>
    <col min="6" max="6" width="15" style="18" customWidth="1"/>
    <col min="7" max="7" width="14.5546875" style="7" customWidth="1"/>
    <col min="8" max="8" width="16.109375" style="7" customWidth="1"/>
    <col min="9" max="9" width="22.88671875" style="7" customWidth="1"/>
    <col min="10" max="10" width="36.5546875" style="7" customWidth="1"/>
    <col min="11" max="17" width="0" style="7" hidden="1" customWidth="1"/>
    <col min="18" max="16384" width="8.6640625" style="7" hidden="1"/>
  </cols>
  <sheetData>
    <row r="1" spans="1:15" ht="24.6" customHeight="1" x14ac:dyDescent="0.3">
      <c r="A1" s="26"/>
      <c r="B1" s="27"/>
      <c r="C1" s="27"/>
      <c r="D1" s="191" t="s">
        <v>287</v>
      </c>
      <c r="E1" s="191"/>
      <c r="F1" s="191"/>
      <c r="G1" s="191"/>
      <c r="H1" s="191"/>
      <c r="I1" s="28"/>
      <c r="J1" s="29"/>
      <c r="K1" s="24"/>
      <c r="L1" s="2"/>
      <c r="M1" s="2"/>
      <c r="N1" s="2"/>
      <c r="O1" s="2"/>
    </row>
    <row r="2" spans="1:15" x14ac:dyDescent="0.25">
      <c r="A2" s="30"/>
      <c r="B2" s="3"/>
      <c r="C2" s="3"/>
      <c r="D2" s="3"/>
      <c r="E2" s="3"/>
      <c r="F2" s="3"/>
      <c r="G2" s="3"/>
      <c r="H2" s="3"/>
      <c r="I2" s="3"/>
      <c r="J2" s="31"/>
      <c r="K2" s="2"/>
      <c r="L2" s="2"/>
      <c r="M2" s="2"/>
      <c r="N2" s="2"/>
      <c r="O2" s="2"/>
    </row>
    <row r="3" spans="1:15" ht="15.6" x14ac:dyDescent="0.3">
      <c r="A3" s="30"/>
      <c r="B3" s="3"/>
      <c r="C3" s="3"/>
      <c r="D3" s="168" t="s">
        <v>286</v>
      </c>
      <c r="E3" s="168"/>
      <c r="F3" s="168"/>
      <c r="G3" s="168"/>
      <c r="H3" s="168"/>
      <c r="I3" s="21"/>
      <c r="J3" s="32"/>
      <c r="K3" s="22"/>
      <c r="L3" s="2"/>
      <c r="M3" s="2"/>
      <c r="N3" s="2"/>
      <c r="O3" s="2"/>
    </row>
    <row r="4" spans="1:15" x14ac:dyDescent="0.25">
      <c r="A4" s="30"/>
      <c r="B4" s="3"/>
      <c r="C4" s="3"/>
      <c r="D4" s="4"/>
      <c r="E4" s="5"/>
      <c r="F4" s="5"/>
      <c r="G4" s="5"/>
      <c r="H4" s="5"/>
      <c r="I4" s="5"/>
      <c r="J4" s="33"/>
      <c r="K4" s="23"/>
      <c r="L4" s="2"/>
      <c r="M4" s="2"/>
      <c r="N4" s="2"/>
      <c r="O4" s="2"/>
    </row>
    <row r="5" spans="1:15" ht="27.15" customHeight="1" thickBot="1" x14ac:dyDescent="0.3">
      <c r="A5" s="34"/>
      <c r="B5" s="35"/>
      <c r="C5" s="35"/>
      <c r="D5" s="192" t="s">
        <v>276</v>
      </c>
      <c r="E5" s="192"/>
      <c r="F5" s="192"/>
      <c r="G5" s="192"/>
      <c r="H5" s="192"/>
      <c r="I5" s="36"/>
      <c r="J5" s="37"/>
      <c r="K5" s="25"/>
      <c r="L5" s="2"/>
      <c r="M5" s="2"/>
      <c r="N5" s="2"/>
      <c r="O5" s="2"/>
    </row>
    <row r="6" spans="1:15" ht="18.600000000000001" customHeight="1" thickBot="1" x14ac:dyDescent="0.35">
      <c r="A6" s="38"/>
      <c r="B6" s="38"/>
      <c r="C6" s="39"/>
      <c r="D6" s="39"/>
      <c r="E6" s="39"/>
      <c r="F6" s="39"/>
      <c r="G6" s="39"/>
      <c r="H6" s="39"/>
      <c r="I6" s="40"/>
      <c r="J6" s="41"/>
    </row>
    <row r="7" spans="1:15" ht="29.1" customHeight="1" thickBot="1" x14ac:dyDescent="0.35">
      <c r="A7" s="188" t="s">
        <v>63</v>
      </c>
      <c r="B7" s="189"/>
      <c r="C7" s="189"/>
      <c r="D7" s="189"/>
      <c r="E7" s="189"/>
      <c r="F7" s="189"/>
      <c r="G7" s="189"/>
      <c r="H7" s="189"/>
      <c r="I7" s="189"/>
      <c r="J7" s="190"/>
    </row>
    <row r="8" spans="1:15" ht="18" hidden="1" thickBot="1" x14ac:dyDescent="0.35">
      <c r="A8" s="42"/>
      <c r="B8" s="43"/>
      <c r="C8" s="43"/>
      <c r="D8" s="43"/>
      <c r="E8" s="43"/>
      <c r="F8" s="43"/>
      <c r="G8" s="43"/>
      <c r="H8" s="43"/>
      <c r="I8" s="43"/>
      <c r="J8" s="43"/>
    </row>
    <row r="9" spans="1:15" s="8" customFormat="1" ht="27.6" x14ac:dyDescent="0.3">
      <c r="A9" s="126" t="s">
        <v>1</v>
      </c>
      <c r="B9" s="123" t="s">
        <v>80</v>
      </c>
      <c r="C9" s="123" t="s">
        <v>2</v>
      </c>
      <c r="D9" s="123" t="s">
        <v>0</v>
      </c>
      <c r="E9" s="123" t="s">
        <v>3</v>
      </c>
      <c r="F9" s="124" t="s">
        <v>6</v>
      </c>
      <c r="G9" s="124" t="s">
        <v>7</v>
      </c>
      <c r="H9" s="124" t="s">
        <v>8</v>
      </c>
      <c r="I9" s="124" t="s">
        <v>76</v>
      </c>
      <c r="J9" s="122" t="s">
        <v>162</v>
      </c>
    </row>
    <row r="10" spans="1:15" s="8" customFormat="1" ht="32.4" customHeight="1" x14ac:dyDescent="0.3">
      <c r="A10" s="193" t="s">
        <v>32</v>
      </c>
      <c r="B10" s="179" t="s">
        <v>45</v>
      </c>
      <c r="C10" s="10">
        <v>1</v>
      </c>
      <c r="D10" s="49" t="s">
        <v>255</v>
      </c>
      <c r="E10" s="128"/>
      <c r="F10" s="9">
        <v>1</v>
      </c>
      <c r="G10" s="9">
        <f t="shared" ref="G10:G41" si="0">IF(E10="Sí",F10,0)</f>
        <v>0</v>
      </c>
      <c r="H10" s="9">
        <f t="shared" ref="H10:H41" si="1">IF(E10="N/A",0,F10)</f>
        <v>1</v>
      </c>
      <c r="I10" s="111"/>
      <c r="J10" s="111"/>
    </row>
    <row r="11" spans="1:15" s="8" customFormat="1" ht="45.9" customHeight="1" x14ac:dyDescent="0.3">
      <c r="A11" s="193"/>
      <c r="B11" s="186"/>
      <c r="C11" s="13">
        <v>2</v>
      </c>
      <c r="D11" s="14" t="s">
        <v>165</v>
      </c>
      <c r="E11" s="128"/>
      <c r="F11" s="12">
        <v>1</v>
      </c>
      <c r="G11" s="9">
        <f t="shared" si="0"/>
        <v>0</v>
      </c>
      <c r="H11" s="9">
        <f t="shared" si="1"/>
        <v>1</v>
      </c>
      <c r="I11" s="112"/>
      <c r="J11" s="112"/>
    </row>
    <row r="12" spans="1:15" s="8" customFormat="1" ht="47.25" customHeight="1" x14ac:dyDescent="0.3">
      <c r="A12" s="193"/>
      <c r="B12" s="186"/>
      <c r="C12" s="10">
        <v>3</v>
      </c>
      <c r="D12" s="14" t="s">
        <v>256</v>
      </c>
      <c r="E12" s="128"/>
      <c r="F12" s="12">
        <v>1</v>
      </c>
      <c r="G12" s="9">
        <f t="shared" si="0"/>
        <v>0</v>
      </c>
      <c r="H12" s="9">
        <f t="shared" si="1"/>
        <v>1</v>
      </c>
      <c r="I12" s="112"/>
      <c r="J12" s="112"/>
    </row>
    <row r="13" spans="1:15" s="8" customFormat="1" ht="74.400000000000006" customHeight="1" x14ac:dyDescent="0.3">
      <c r="A13" s="193"/>
      <c r="B13" s="178" t="s">
        <v>46</v>
      </c>
      <c r="C13" s="13">
        <v>4</v>
      </c>
      <c r="D13" s="14" t="s">
        <v>223</v>
      </c>
      <c r="E13" s="128"/>
      <c r="F13" s="12">
        <v>1</v>
      </c>
      <c r="G13" s="9">
        <f t="shared" si="0"/>
        <v>0</v>
      </c>
      <c r="H13" s="9">
        <f t="shared" si="1"/>
        <v>1</v>
      </c>
      <c r="I13" s="112"/>
      <c r="J13" s="112"/>
    </row>
    <row r="14" spans="1:15" s="8" customFormat="1" ht="63" customHeight="1" x14ac:dyDescent="0.3">
      <c r="A14" s="193"/>
      <c r="B14" s="180"/>
      <c r="C14" s="10">
        <v>5</v>
      </c>
      <c r="D14" s="14" t="s">
        <v>98</v>
      </c>
      <c r="E14" s="128"/>
      <c r="F14" s="12">
        <v>1</v>
      </c>
      <c r="G14" s="9">
        <f t="shared" si="0"/>
        <v>0</v>
      </c>
      <c r="H14" s="9">
        <f t="shared" si="1"/>
        <v>1</v>
      </c>
      <c r="I14" s="112"/>
      <c r="J14" s="112"/>
    </row>
    <row r="15" spans="1:15" s="8" customFormat="1" ht="47.1" customHeight="1" x14ac:dyDescent="0.3">
      <c r="A15" s="193"/>
      <c r="B15" s="180"/>
      <c r="C15" s="13">
        <v>6</v>
      </c>
      <c r="D15" s="14" t="s">
        <v>64</v>
      </c>
      <c r="E15" s="128"/>
      <c r="F15" s="12">
        <v>1</v>
      </c>
      <c r="G15" s="9">
        <f t="shared" si="0"/>
        <v>0</v>
      </c>
      <c r="H15" s="9">
        <f t="shared" si="1"/>
        <v>1</v>
      </c>
      <c r="I15" s="112"/>
      <c r="J15" s="112"/>
    </row>
    <row r="16" spans="1:15" s="8" customFormat="1" ht="45.9" customHeight="1" x14ac:dyDescent="0.3">
      <c r="A16" s="193"/>
      <c r="B16" s="179"/>
      <c r="C16" s="10">
        <v>7</v>
      </c>
      <c r="D16" s="14" t="s">
        <v>65</v>
      </c>
      <c r="E16" s="128"/>
      <c r="F16" s="12">
        <v>1</v>
      </c>
      <c r="G16" s="9">
        <f t="shared" si="0"/>
        <v>0</v>
      </c>
      <c r="H16" s="9">
        <f t="shared" si="1"/>
        <v>1</v>
      </c>
      <c r="I16" s="112"/>
      <c r="J16" s="112"/>
    </row>
    <row r="17" spans="1:10" s="8" customFormat="1" ht="45" customHeight="1" x14ac:dyDescent="0.3">
      <c r="A17" s="193"/>
      <c r="B17" s="178" t="s">
        <v>47</v>
      </c>
      <c r="C17" s="13">
        <v>8</v>
      </c>
      <c r="D17" s="14" t="s">
        <v>275</v>
      </c>
      <c r="E17" s="128"/>
      <c r="F17" s="12">
        <v>1</v>
      </c>
      <c r="G17" s="9">
        <f t="shared" si="0"/>
        <v>0</v>
      </c>
      <c r="H17" s="9">
        <f t="shared" si="1"/>
        <v>1</v>
      </c>
      <c r="I17" s="112"/>
      <c r="J17" s="112"/>
    </row>
    <row r="18" spans="1:10" s="8" customFormat="1" ht="30.9" customHeight="1" x14ac:dyDescent="0.3">
      <c r="A18" s="193"/>
      <c r="B18" s="180"/>
      <c r="C18" s="10">
        <v>9</v>
      </c>
      <c r="D18" s="14" t="s">
        <v>224</v>
      </c>
      <c r="E18" s="128"/>
      <c r="F18" s="12">
        <v>1</v>
      </c>
      <c r="G18" s="9">
        <f t="shared" si="0"/>
        <v>0</v>
      </c>
      <c r="H18" s="9">
        <f t="shared" si="1"/>
        <v>1</v>
      </c>
      <c r="I18" s="112"/>
      <c r="J18" s="112"/>
    </row>
    <row r="19" spans="1:10" s="8" customFormat="1" ht="32.1" customHeight="1" x14ac:dyDescent="0.3">
      <c r="A19" s="194"/>
      <c r="B19" s="179"/>
      <c r="C19" s="13">
        <v>10</v>
      </c>
      <c r="D19" s="14" t="s">
        <v>225</v>
      </c>
      <c r="E19" s="128"/>
      <c r="F19" s="12">
        <v>1</v>
      </c>
      <c r="G19" s="9">
        <f t="shared" si="0"/>
        <v>0</v>
      </c>
      <c r="H19" s="9">
        <f t="shared" si="1"/>
        <v>1</v>
      </c>
      <c r="I19" s="112"/>
      <c r="J19" s="112"/>
    </row>
    <row r="20" spans="1:10" ht="60" customHeight="1" x14ac:dyDescent="0.3">
      <c r="A20" s="187" t="s">
        <v>12</v>
      </c>
      <c r="B20" s="186" t="s">
        <v>13</v>
      </c>
      <c r="C20" s="10">
        <v>11</v>
      </c>
      <c r="D20" s="14" t="s">
        <v>226</v>
      </c>
      <c r="E20" s="128"/>
      <c r="F20" s="12">
        <v>1</v>
      </c>
      <c r="G20" s="9">
        <f t="shared" si="0"/>
        <v>0</v>
      </c>
      <c r="H20" s="9">
        <f t="shared" si="1"/>
        <v>1</v>
      </c>
      <c r="I20" s="112"/>
      <c r="J20" s="112"/>
    </row>
    <row r="21" spans="1:10" ht="30.9" customHeight="1" x14ac:dyDescent="0.3">
      <c r="A21" s="187"/>
      <c r="B21" s="186"/>
      <c r="C21" s="13">
        <v>12</v>
      </c>
      <c r="D21" s="14" t="s">
        <v>257</v>
      </c>
      <c r="E21" s="128"/>
      <c r="F21" s="48">
        <v>2</v>
      </c>
      <c r="G21" s="9">
        <f t="shared" si="0"/>
        <v>0</v>
      </c>
      <c r="H21" s="9">
        <f t="shared" si="1"/>
        <v>2</v>
      </c>
      <c r="I21" s="112"/>
      <c r="J21" s="112"/>
    </row>
    <row r="22" spans="1:10" ht="34.65" customHeight="1" x14ac:dyDescent="0.3">
      <c r="A22" s="187"/>
      <c r="B22" s="186"/>
      <c r="C22" s="10">
        <v>13</v>
      </c>
      <c r="D22" s="14" t="s">
        <v>101</v>
      </c>
      <c r="E22" s="128"/>
      <c r="F22" s="12">
        <v>1</v>
      </c>
      <c r="G22" s="9">
        <f t="shared" si="0"/>
        <v>0</v>
      </c>
      <c r="H22" s="9">
        <f t="shared" si="1"/>
        <v>1</v>
      </c>
      <c r="I22" s="112"/>
      <c r="J22" s="112"/>
    </row>
    <row r="23" spans="1:10" ht="60.9" customHeight="1" x14ac:dyDescent="0.3">
      <c r="A23" s="187"/>
      <c r="B23" s="186" t="s">
        <v>14</v>
      </c>
      <c r="C23" s="13">
        <v>14</v>
      </c>
      <c r="D23" s="14" t="s">
        <v>227</v>
      </c>
      <c r="E23" s="128"/>
      <c r="F23" s="12">
        <v>2</v>
      </c>
      <c r="G23" s="9">
        <f t="shared" si="0"/>
        <v>0</v>
      </c>
      <c r="H23" s="9">
        <f t="shared" si="1"/>
        <v>2</v>
      </c>
      <c r="I23" s="112"/>
      <c r="J23" s="112"/>
    </row>
    <row r="24" spans="1:10" ht="60" customHeight="1" x14ac:dyDescent="0.3">
      <c r="A24" s="187"/>
      <c r="B24" s="186"/>
      <c r="C24" s="10">
        <v>15</v>
      </c>
      <c r="D24" s="14" t="s">
        <v>277</v>
      </c>
      <c r="E24" s="128"/>
      <c r="F24" s="12">
        <v>2</v>
      </c>
      <c r="G24" s="9">
        <f t="shared" si="0"/>
        <v>0</v>
      </c>
      <c r="H24" s="9">
        <f t="shared" si="1"/>
        <v>2</v>
      </c>
      <c r="I24" s="112"/>
      <c r="J24" s="112"/>
    </row>
    <row r="25" spans="1:10" ht="75" customHeight="1" x14ac:dyDescent="0.3">
      <c r="A25" s="187"/>
      <c r="B25" s="186"/>
      <c r="C25" s="13">
        <v>16</v>
      </c>
      <c r="D25" s="14" t="s">
        <v>132</v>
      </c>
      <c r="E25" s="128"/>
      <c r="F25" s="12">
        <v>1</v>
      </c>
      <c r="G25" s="9">
        <f t="shared" si="0"/>
        <v>0</v>
      </c>
      <c r="H25" s="9">
        <f t="shared" si="1"/>
        <v>1</v>
      </c>
      <c r="I25" s="112"/>
      <c r="J25" s="112"/>
    </row>
    <row r="26" spans="1:10" ht="32.25" customHeight="1" x14ac:dyDescent="0.3">
      <c r="A26" s="187"/>
      <c r="B26" s="186"/>
      <c r="C26" s="10">
        <v>17</v>
      </c>
      <c r="D26" s="14" t="s">
        <v>102</v>
      </c>
      <c r="E26" s="128"/>
      <c r="F26" s="12">
        <v>1</v>
      </c>
      <c r="G26" s="9">
        <f t="shared" si="0"/>
        <v>0</v>
      </c>
      <c r="H26" s="9">
        <f t="shared" si="1"/>
        <v>1</v>
      </c>
      <c r="I26" s="112"/>
      <c r="J26" s="112"/>
    </row>
    <row r="27" spans="1:10" ht="47.4" customHeight="1" x14ac:dyDescent="0.3">
      <c r="A27" s="187"/>
      <c r="B27" s="186"/>
      <c r="C27" s="13">
        <v>18</v>
      </c>
      <c r="D27" s="14" t="s">
        <v>278</v>
      </c>
      <c r="E27" s="128"/>
      <c r="F27" s="12">
        <v>1</v>
      </c>
      <c r="G27" s="9">
        <f t="shared" si="0"/>
        <v>0</v>
      </c>
      <c r="H27" s="9">
        <f t="shared" si="1"/>
        <v>1</v>
      </c>
      <c r="I27" s="112"/>
      <c r="J27" s="112"/>
    </row>
    <row r="28" spans="1:10" ht="76.349999999999994" customHeight="1" x14ac:dyDescent="0.3">
      <c r="A28" s="187"/>
      <c r="B28" s="186"/>
      <c r="C28" s="10">
        <v>19</v>
      </c>
      <c r="D28" s="14" t="s">
        <v>157</v>
      </c>
      <c r="E28" s="128"/>
      <c r="F28" s="12">
        <v>1</v>
      </c>
      <c r="G28" s="9">
        <f t="shared" si="0"/>
        <v>0</v>
      </c>
      <c r="H28" s="9">
        <f t="shared" si="1"/>
        <v>1</v>
      </c>
      <c r="I28" s="112"/>
      <c r="J28" s="112"/>
    </row>
    <row r="29" spans="1:10" ht="46.65" customHeight="1" x14ac:dyDescent="0.3">
      <c r="A29" s="187"/>
      <c r="B29" s="186"/>
      <c r="C29" s="13">
        <v>20</v>
      </c>
      <c r="D29" s="14" t="s">
        <v>279</v>
      </c>
      <c r="E29" s="128"/>
      <c r="F29" s="12">
        <v>1</v>
      </c>
      <c r="G29" s="9">
        <f t="shared" si="0"/>
        <v>0</v>
      </c>
      <c r="H29" s="9">
        <f t="shared" si="1"/>
        <v>1</v>
      </c>
      <c r="I29" s="112"/>
      <c r="J29" s="112"/>
    </row>
    <row r="30" spans="1:10" ht="30.15" customHeight="1" x14ac:dyDescent="0.3">
      <c r="A30" s="187"/>
      <c r="B30" s="186" t="s">
        <v>15</v>
      </c>
      <c r="C30" s="10">
        <v>21</v>
      </c>
      <c r="D30" s="14" t="s">
        <v>258</v>
      </c>
      <c r="E30" s="128"/>
      <c r="F30" s="12">
        <v>1</v>
      </c>
      <c r="G30" s="9">
        <f t="shared" si="0"/>
        <v>0</v>
      </c>
      <c r="H30" s="9">
        <f t="shared" si="1"/>
        <v>1</v>
      </c>
      <c r="I30" s="112"/>
      <c r="J30" s="112"/>
    </row>
    <row r="31" spans="1:10" ht="33" customHeight="1" x14ac:dyDescent="0.3">
      <c r="A31" s="187"/>
      <c r="B31" s="186"/>
      <c r="C31" s="13">
        <v>22</v>
      </c>
      <c r="D31" s="14" t="s">
        <v>103</v>
      </c>
      <c r="E31" s="128"/>
      <c r="F31" s="12">
        <v>1</v>
      </c>
      <c r="G31" s="9">
        <f t="shared" si="0"/>
        <v>0</v>
      </c>
      <c r="H31" s="9">
        <f t="shared" si="1"/>
        <v>1</v>
      </c>
      <c r="I31" s="112"/>
      <c r="J31" s="112"/>
    </row>
    <row r="32" spans="1:10" ht="74.849999999999994" customHeight="1" x14ac:dyDescent="0.3">
      <c r="A32" s="187"/>
      <c r="B32" s="186"/>
      <c r="C32" s="10">
        <v>23</v>
      </c>
      <c r="D32" s="14" t="s">
        <v>135</v>
      </c>
      <c r="E32" s="128"/>
      <c r="F32" s="12">
        <v>1</v>
      </c>
      <c r="G32" s="9">
        <f t="shared" si="0"/>
        <v>0</v>
      </c>
      <c r="H32" s="9">
        <f t="shared" si="1"/>
        <v>1</v>
      </c>
      <c r="I32" s="112"/>
      <c r="J32" s="112"/>
    </row>
    <row r="33" spans="1:10" ht="30.75" customHeight="1" x14ac:dyDescent="0.3">
      <c r="A33" s="187"/>
      <c r="B33" s="186"/>
      <c r="C33" s="13">
        <v>24</v>
      </c>
      <c r="D33" s="14" t="s">
        <v>280</v>
      </c>
      <c r="E33" s="128"/>
      <c r="F33" s="48">
        <v>1</v>
      </c>
      <c r="G33" s="9">
        <f t="shared" si="0"/>
        <v>0</v>
      </c>
      <c r="H33" s="9">
        <f t="shared" si="1"/>
        <v>1</v>
      </c>
      <c r="I33" s="112"/>
      <c r="J33" s="112"/>
    </row>
    <row r="34" spans="1:10" ht="55.2" x14ac:dyDescent="0.3">
      <c r="A34" s="187"/>
      <c r="B34" s="186" t="s">
        <v>17</v>
      </c>
      <c r="C34" s="10">
        <v>25</v>
      </c>
      <c r="D34" s="14" t="s">
        <v>259</v>
      </c>
      <c r="E34" s="128"/>
      <c r="F34" s="12">
        <v>1</v>
      </c>
      <c r="G34" s="9">
        <f t="shared" si="0"/>
        <v>0</v>
      </c>
      <c r="H34" s="9">
        <f t="shared" si="1"/>
        <v>1</v>
      </c>
      <c r="I34" s="112"/>
      <c r="J34" s="112"/>
    </row>
    <row r="35" spans="1:10" ht="46.65" customHeight="1" x14ac:dyDescent="0.3">
      <c r="A35" s="187"/>
      <c r="B35" s="186"/>
      <c r="C35" s="13">
        <v>26</v>
      </c>
      <c r="D35" s="14" t="s">
        <v>260</v>
      </c>
      <c r="E35" s="128"/>
      <c r="F35" s="12">
        <v>1</v>
      </c>
      <c r="G35" s="9">
        <f t="shared" si="0"/>
        <v>0</v>
      </c>
      <c r="H35" s="9">
        <f t="shared" si="1"/>
        <v>1</v>
      </c>
      <c r="I35" s="112"/>
      <c r="J35" s="112"/>
    </row>
    <row r="36" spans="1:10" ht="60.9" customHeight="1" x14ac:dyDescent="0.3">
      <c r="A36" s="187" t="s">
        <v>16</v>
      </c>
      <c r="B36" s="178" t="s">
        <v>31</v>
      </c>
      <c r="C36" s="10">
        <v>27</v>
      </c>
      <c r="D36" s="14" t="s">
        <v>228</v>
      </c>
      <c r="E36" s="128"/>
      <c r="F36" s="12">
        <v>1</v>
      </c>
      <c r="G36" s="9">
        <f t="shared" si="0"/>
        <v>0</v>
      </c>
      <c r="H36" s="9">
        <f t="shared" si="1"/>
        <v>1</v>
      </c>
      <c r="I36" s="112"/>
      <c r="J36" s="112"/>
    </row>
    <row r="37" spans="1:10" ht="32.1" customHeight="1" x14ac:dyDescent="0.3">
      <c r="A37" s="187"/>
      <c r="B37" s="180"/>
      <c r="C37" s="13">
        <v>28</v>
      </c>
      <c r="D37" s="14" t="s">
        <v>229</v>
      </c>
      <c r="E37" s="128"/>
      <c r="F37" s="12">
        <v>2</v>
      </c>
      <c r="G37" s="9">
        <f t="shared" si="0"/>
        <v>0</v>
      </c>
      <c r="H37" s="9">
        <f t="shared" si="1"/>
        <v>2</v>
      </c>
      <c r="I37" s="112"/>
      <c r="J37" s="112"/>
    </row>
    <row r="38" spans="1:10" ht="47.1" customHeight="1" x14ac:dyDescent="0.3">
      <c r="A38" s="187"/>
      <c r="B38" s="180"/>
      <c r="C38" s="10">
        <v>29</v>
      </c>
      <c r="D38" s="14" t="s">
        <v>281</v>
      </c>
      <c r="E38" s="128"/>
      <c r="F38" s="12">
        <v>2</v>
      </c>
      <c r="G38" s="9">
        <f t="shared" si="0"/>
        <v>0</v>
      </c>
      <c r="H38" s="9">
        <f t="shared" si="1"/>
        <v>2</v>
      </c>
      <c r="I38" s="112"/>
      <c r="J38" s="112"/>
    </row>
    <row r="39" spans="1:10" ht="33.75" customHeight="1" x14ac:dyDescent="0.3">
      <c r="A39" s="187"/>
      <c r="B39" s="179"/>
      <c r="C39" s="13">
        <v>30</v>
      </c>
      <c r="D39" s="14" t="s">
        <v>105</v>
      </c>
      <c r="E39" s="128"/>
      <c r="F39" s="12">
        <v>1</v>
      </c>
      <c r="G39" s="9">
        <f t="shared" si="0"/>
        <v>0</v>
      </c>
      <c r="H39" s="9">
        <f t="shared" si="1"/>
        <v>1</v>
      </c>
      <c r="I39" s="112"/>
      <c r="J39" s="112"/>
    </row>
    <row r="40" spans="1:10" ht="76.349999999999994" customHeight="1" x14ac:dyDescent="0.3">
      <c r="A40" s="187"/>
      <c r="B40" s="185" t="s">
        <v>18</v>
      </c>
      <c r="C40" s="10">
        <v>31</v>
      </c>
      <c r="D40" s="14" t="s">
        <v>106</v>
      </c>
      <c r="E40" s="128"/>
      <c r="F40" s="12">
        <v>2</v>
      </c>
      <c r="G40" s="9">
        <f t="shared" si="0"/>
        <v>0</v>
      </c>
      <c r="H40" s="9">
        <f t="shared" si="1"/>
        <v>2</v>
      </c>
      <c r="I40" s="112"/>
      <c r="J40" s="112"/>
    </row>
    <row r="41" spans="1:10" ht="45.15" customHeight="1" x14ac:dyDescent="0.3">
      <c r="A41" s="187"/>
      <c r="B41" s="185"/>
      <c r="C41" s="13">
        <v>32</v>
      </c>
      <c r="D41" s="14" t="s">
        <v>230</v>
      </c>
      <c r="E41" s="128"/>
      <c r="F41" s="12">
        <v>2</v>
      </c>
      <c r="G41" s="9">
        <f t="shared" si="0"/>
        <v>0</v>
      </c>
      <c r="H41" s="9">
        <f t="shared" si="1"/>
        <v>2</v>
      </c>
      <c r="I41" s="112"/>
      <c r="J41" s="112"/>
    </row>
    <row r="42" spans="1:10" ht="30.75" customHeight="1" x14ac:dyDescent="0.3">
      <c r="A42" s="187"/>
      <c r="B42" s="185"/>
      <c r="C42" s="10">
        <v>33</v>
      </c>
      <c r="D42" s="14" t="s">
        <v>107</v>
      </c>
      <c r="E42" s="128"/>
      <c r="F42" s="12">
        <v>1</v>
      </c>
      <c r="G42" s="9">
        <f t="shared" ref="G42:G73" si="2">IF(E42="Sí",F42,0)</f>
        <v>0</v>
      </c>
      <c r="H42" s="9">
        <f t="shared" ref="H42:H73" si="3">IF(E42="N/A",0,F42)</f>
        <v>1</v>
      </c>
      <c r="I42" s="112"/>
      <c r="J42" s="112"/>
    </row>
    <row r="43" spans="1:10" ht="33" customHeight="1" x14ac:dyDescent="0.3">
      <c r="A43" s="187"/>
      <c r="B43" s="186" t="s">
        <v>19</v>
      </c>
      <c r="C43" s="13">
        <v>34</v>
      </c>
      <c r="D43" s="14" t="s">
        <v>154</v>
      </c>
      <c r="E43" s="128"/>
      <c r="F43" s="12">
        <v>2</v>
      </c>
      <c r="G43" s="9">
        <f t="shared" si="2"/>
        <v>0</v>
      </c>
      <c r="H43" s="9">
        <f t="shared" si="3"/>
        <v>2</v>
      </c>
      <c r="I43" s="112"/>
      <c r="J43" s="112"/>
    </row>
    <row r="44" spans="1:10" ht="69" x14ac:dyDescent="0.3">
      <c r="A44" s="187"/>
      <c r="B44" s="186"/>
      <c r="C44" s="10">
        <v>35</v>
      </c>
      <c r="D44" s="14" t="s">
        <v>195</v>
      </c>
      <c r="E44" s="128"/>
      <c r="F44" s="12">
        <v>1</v>
      </c>
      <c r="G44" s="9">
        <f t="shared" si="2"/>
        <v>0</v>
      </c>
      <c r="H44" s="9">
        <f t="shared" si="3"/>
        <v>1</v>
      </c>
      <c r="I44" s="112"/>
      <c r="J44" s="112"/>
    </row>
    <row r="45" spans="1:10" ht="62.25" customHeight="1" x14ac:dyDescent="0.3">
      <c r="A45" s="187"/>
      <c r="B45" s="186"/>
      <c r="C45" s="13">
        <v>36</v>
      </c>
      <c r="D45" s="14" t="s">
        <v>159</v>
      </c>
      <c r="E45" s="128"/>
      <c r="F45" s="12">
        <v>2</v>
      </c>
      <c r="G45" s="9">
        <f t="shared" si="2"/>
        <v>0</v>
      </c>
      <c r="H45" s="9">
        <f t="shared" si="3"/>
        <v>2</v>
      </c>
      <c r="I45" s="112"/>
      <c r="J45" s="112"/>
    </row>
    <row r="46" spans="1:10" ht="47.25" customHeight="1" x14ac:dyDescent="0.3">
      <c r="A46" s="187"/>
      <c r="B46" s="186"/>
      <c r="C46" s="10">
        <v>37</v>
      </c>
      <c r="D46" s="14" t="s">
        <v>261</v>
      </c>
      <c r="E46" s="128"/>
      <c r="F46" s="12">
        <v>1</v>
      </c>
      <c r="G46" s="9">
        <f t="shared" si="2"/>
        <v>0</v>
      </c>
      <c r="H46" s="9">
        <f t="shared" si="3"/>
        <v>1</v>
      </c>
      <c r="I46" s="112"/>
      <c r="J46" s="112"/>
    </row>
    <row r="47" spans="1:10" ht="47.25" customHeight="1" x14ac:dyDescent="0.3">
      <c r="A47" s="187"/>
      <c r="B47" s="186"/>
      <c r="C47" s="10">
        <v>38</v>
      </c>
      <c r="D47" s="14" t="s">
        <v>262</v>
      </c>
      <c r="E47" s="128"/>
      <c r="F47" s="12">
        <v>1</v>
      </c>
      <c r="G47" s="9">
        <f t="shared" si="2"/>
        <v>0</v>
      </c>
      <c r="H47" s="9">
        <f t="shared" si="3"/>
        <v>1</v>
      </c>
      <c r="I47" s="112"/>
      <c r="J47" s="112"/>
    </row>
    <row r="48" spans="1:10" ht="47.85" customHeight="1" x14ac:dyDescent="0.3">
      <c r="A48" s="187"/>
      <c r="B48" s="186"/>
      <c r="C48" s="13">
        <v>39</v>
      </c>
      <c r="D48" s="14" t="s">
        <v>231</v>
      </c>
      <c r="E48" s="128"/>
      <c r="F48" s="12">
        <v>1</v>
      </c>
      <c r="G48" s="9">
        <f t="shared" si="2"/>
        <v>0</v>
      </c>
      <c r="H48" s="9">
        <f t="shared" si="3"/>
        <v>1</v>
      </c>
      <c r="I48" s="112"/>
      <c r="J48" s="112"/>
    </row>
    <row r="49" spans="1:10" ht="50.4" customHeight="1" x14ac:dyDescent="0.3">
      <c r="A49" s="187"/>
      <c r="B49" s="186"/>
      <c r="C49" s="10">
        <v>40</v>
      </c>
      <c r="D49" s="14" t="s">
        <v>264</v>
      </c>
      <c r="E49" s="128"/>
      <c r="F49" s="12">
        <v>1</v>
      </c>
      <c r="G49" s="9">
        <f t="shared" si="2"/>
        <v>0</v>
      </c>
      <c r="H49" s="9">
        <f t="shared" si="3"/>
        <v>1</v>
      </c>
      <c r="I49" s="112"/>
      <c r="J49" s="112"/>
    </row>
    <row r="50" spans="1:10" ht="74.849999999999994" customHeight="1" x14ac:dyDescent="0.3">
      <c r="A50" s="187"/>
      <c r="B50" s="185" t="s">
        <v>20</v>
      </c>
      <c r="C50" s="13">
        <v>41</v>
      </c>
      <c r="D50" s="14" t="s">
        <v>263</v>
      </c>
      <c r="E50" s="128"/>
      <c r="F50" s="12">
        <v>1</v>
      </c>
      <c r="G50" s="9">
        <f t="shared" si="2"/>
        <v>0</v>
      </c>
      <c r="H50" s="9">
        <f t="shared" si="3"/>
        <v>1</v>
      </c>
      <c r="I50" s="112"/>
      <c r="J50" s="112"/>
    </row>
    <row r="51" spans="1:10" ht="47.85" customHeight="1" x14ac:dyDescent="0.3">
      <c r="A51" s="187"/>
      <c r="B51" s="185"/>
      <c r="C51" s="10">
        <v>42</v>
      </c>
      <c r="D51" s="14" t="s">
        <v>232</v>
      </c>
      <c r="E51" s="128"/>
      <c r="F51" s="12">
        <v>1</v>
      </c>
      <c r="G51" s="9">
        <f t="shared" si="2"/>
        <v>0</v>
      </c>
      <c r="H51" s="9">
        <f t="shared" si="3"/>
        <v>1</v>
      </c>
      <c r="I51" s="112"/>
      <c r="J51" s="112"/>
    </row>
    <row r="52" spans="1:10" ht="55.2" x14ac:dyDescent="0.3">
      <c r="A52" s="187"/>
      <c r="B52" s="185" t="s">
        <v>21</v>
      </c>
      <c r="C52" s="13">
        <v>43</v>
      </c>
      <c r="D52" s="14" t="s">
        <v>197</v>
      </c>
      <c r="E52" s="128"/>
      <c r="F52" s="12">
        <v>1</v>
      </c>
      <c r="G52" s="9">
        <f t="shared" si="2"/>
        <v>0</v>
      </c>
      <c r="H52" s="9">
        <f t="shared" si="3"/>
        <v>1</v>
      </c>
      <c r="I52" s="112"/>
      <c r="J52" s="112"/>
    </row>
    <row r="53" spans="1:10" ht="45.15" customHeight="1" x14ac:dyDescent="0.3">
      <c r="A53" s="187"/>
      <c r="B53" s="185"/>
      <c r="C53" s="10">
        <v>44</v>
      </c>
      <c r="D53" s="14" t="s">
        <v>66</v>
      </c>
      <c r="E53" s="128"/>
      <c r="F53" s="12">
        <v>1</v>
      </c>
      <c r="G53" s="9">
        <f t="shared" si="2"/>
        <v>0</v>
      </c>
      <c r="H53" s="9">
        <f t="shared" si="3"/>
        <v>1</v>
      </c>
      <c r="I53" s="112"/>
      <c r="J53" s="112"/>
    </row>
    <row r="54" spans="1:10" ht="47.4" customHeight="1" x14ac:dyDescent="0.3">
      <c r="A54" s="187"/>
      <c r="B54" s="186" t="s">
        <v>22</v>
      </c>
      <c r="C54" s="13">
        <v>45</v>
      </c>
      <c r="D54" s="14" t="s">
        <v>233</v>
      </c>
      <c r="E54" s="128"/>
      <c r="F54" s="12">
        <v>1</v>
      </c>
      <c r="G54" s="9">
        <f t="shared" si="2"/>
        <v>0</v>
      </c>
      <c r="H54" s="9">
        <f t="shared" si="3"/>
        <v>1</v>
      </c>
      <c r="I54" s="112"/>
      <c r="J54" s="112"/>
    </row>
    <row r="55" spans="1:10" ht="47.1" customHeight="1" x14ac:dyDescent="0.3">
      <c r="A55" s="187"/>
      <c r="B55" s="186"/>
      <c r="C55" s="10">
        <v>46</v>
      </c>
      <c r="D55" s="14" t="s">
        <v>234</v>
      </c>
      <c r="E55" s="128"/>
      <c r="F55" s="12">
        <v>1</v>
      </c>
      <c r="G55" s="9">
        <f t="shared" si="2"/>
        <v>0</v>
      </c>
      <c r="H55" s="9">
        <f t="shared" si="3"/>
        <v>1</v>
      </c>
      <c r="I55" s="112"/>
      <c r="J55" s="112"/>
    </row>
    <row r="56" spans="1:10" ht="33" customHeight="1" x14ac:dyDescent="0.3">
      <c r="A56" s="187" t="s">
        <v>23</v>
      </c>
      <c r="B56" s="137" t="s">
        <v>24</v>
      </c>
      <c r="C56" s="13">
        <v>47</v>
      </c>
      <c r="D56" s="14" t="s">
        <v>108</v>
      </c>
      <c r="E56" s="128"/>
      <c r="F56" s="12">
        <v>2</v>
      </c>
      <c r="G56" s="9">
        <f t="shared" si="2"/>
        <v>0</v>
      </c>
      <c r="H56" s="9">
        <f t="shared" si="3"/>
        <v>2</v>
      </c>
      <c r="I56" s="112"/>
      <c r="J56" s="112"/>
    </row>
    <row r="57" spans="1:10" ht="47.25" customHeight="1" x14ac:dyDescent="0.3">
      <c r="A57" s="187"/>
      <c r="B57" s="174" t="s">
        <v>25</v>
      </c>
      <c r="C57" s="10">
        <v>48</v>
      </c>
      <c r="D57" s="14" t="s">
        <v>68</v>
      </c>
      <c r="E57" s="128"/>
      <c r="F57" s="12">
        <v>1</v>
      </c>
      <c r="G57" s="9">
        <f t="shared" si="2"/>
        <v>0</v>
      </c>
      <c r="H57" s="9">
        <f t="shared" si="3"/>
        <v>1</v>
      </c>
      <c r="I57" s="112"/>
      <c r="J57" s="112"/>
    </row>
    <row r="58" spans="1:10" ht="48.9" customHeight="1" x14ac:dyDescent="0.3">
      <c r="A58" s="187"/>
      <c r="B58" s="175"/>
      <c r="C58" s="13">
        <v>49</v>
      </c>
      <c r="D58" s="14" t="s">
        <v>109</v>
      </c>
      <c r="E58" s="128"/>
      <c r="F58" s="12">
        <v>1</v>
      </c>
      <c r="G58" s="9">
        <f t="shared" si="2"/>
        <v>0</v>
      </c>
      <c r="H58" s="9">
        <f t="shared" si="3"/>
        <v>1</v>
      </c>
      <c r="I58" s="112"/>
      <c r="J58" s="112"/>
    </row>
    <row r="59" spans="1:10" ht="45.6" customHeight="1" x14ac:dyDescent="0.3">
      <c r="A59" s="187"/>
      <c r="B59" s="176"/>
      <c r="C59" s="10">
        <v>50</v>
      </c>
      <c r="D59" s="46" t="s">
        <v>235</v>
      </c>
      <c r="E59" s="128"/>
      <c r="F59" s="12">
        <v>1</v>
      </c>
      <c r="G59" s="9">
        <f t="shared" si="2"/>
        <v>0</v>
      </c>
      <c r="H59" s="9">
        <f t="shared" si="3"/>
        <v>1</v>
      </c>
      <c r="I59" s="112"/>
      <c r="J59" s="112"/>
    </row>
    <row r="60" spans="1:10" ht="32.1" customHeight="1" x14ac:dyDescent="0.3">
      <c r="A60" s="187"/>
      <c r="B60" s="186" t="s">
        <v>50</v>
      </c>
      <c r="C60" s="13">
        <v>51</v>
      </c>
      <c r="D60" s="14" t="s">
        <v>236</v>
      </c>
      <c r="E60" s="128"/>
      <c r="F60" s="12">
        <v>1</v>
      </c>
      <c r="G60" s="9">
        <f t="shared" si="2"/>
        <v>0</v>
      </c>
      <c r="H60" s="9">
        <f t="shared" si="3"/>
        <v>1</v>
      </c>
      <c r="I60" s="112"/>
      <c r="J60" s="112"/>
    </row>
    <row r="61" spans="1:10" ht="49.65" customHeight="1" x14ac:dyDescent="0.3">
      <c r="A61" s="187"/>
      <c r="B61" s="186"/>
      <c r="C61" s="10">
        <v>52</v>
      </c>
      <c r="D61" s="14" t="s">
        <v>110</v>
      </c>
      <c r="E61" s="128"/>
      <c r="F61" s="12">
        <v>1</v>
      </c>
      <c r="G61" s="9">
        <f t="shared" si="2"/>
        <v>0</v>
      </c>
      <c r="H61" s="9">
        <f t="shared" si="3"/>
        <v>1</v>
      </c>
      <c r="I61" s="112"/>
      <c r="J61" s="112"/>
    </row>
    <row r="62" spans="1:10" ht="33" customHeight="1" x14ac:dyDescent="0.3">
      <c r="A62" s="187" t="s">
        <v>26</v>
      </c>
      <c r="B62" s="137" t="s">
        <v>27</v>
      </c>
      <c r="C62" s="13">
        <v>53</v>
      </c>
      <c r="D62" s="14" t="s">
        <v>196</v>
      </c>
      <c r="E62" s="128"/>
      <c r="F62" s="12">
        <v>1</v>
      </c>
      <c r="G62" s="9">
        <f t="shared" si="2"/>
        <v>0</v>
      </c>
      <c r="H62" s="9">
        <f t="shared" si="3"/>
        <v>1</v>
      </c>
      <c r="I62" s="112"/>
      <c r="J62" s="112"/>
    </row>
    <row r="63" spans="1:10" ht="49.35" customHeight="1" x14ac:dyDescent="0.3">
      <c r="A63" s="187"/>
      <c r="B63" s="186" t="s">
        <v>28</v>
      </c>
      <c r="C63" s="10">
        <v>54</v>
      </c>
      <c r="D63" s="50" t="s">
        <v>265</v>
      </c>
      <c r="E63" s="128"/>
      <c r="F63" s="12">
        <v>1</v>
      </c>
      <c r="G63" s="9">
        <f t="shared" si="2"/>
        <v>0</v>
      </c>
      <c r="H63" s="9">
        <f t="shared" si="3"/>
        <v>1</v>
      </c>
      <c r="I63" s="112"/>
      <c r="J63" s="112"/>
    </row>
    <row r="64" spans="1:10" ht="49.65" customHeight="1" x14ac:dyDescent="0.3">
      <c r="A64" s="187"/>
      <c r="B64" s="186"/>
      <c r="C64" s="13">
        <v>55</v>
      </c>
      <c r="D64" s="50" t="s">
        <v>237</v>
      </c>
      <c r="E64" s="128"/>
      <c r="F64" s="12">
        <v>1</v>
      </c>
      <c r="G64" s="9">
        <f t="shared" si="2"/>
        <v>0</v>
      </c>
      <c r="H64" s="9">
        <f t="shared" si="3"/>
        <v>1</v>
      </c>
      <c r="I64" s="112"/>
      <c r="J64" s="112"/>
    </row>
    <row r="65" spans="1:10" ht="49.5" customHeight="1" x14ac:dyDescent="0.3">
      <c r="A65" s="187"/>
      <c r="B65" s="186" t="s">
        <v>29</v>
      </c>
      <c r="C65" s="10">
        <v>56</v>
      </c>
      <c r="D65" s="14" t="s">
        <v>112</v>
      </c>
      <c r="E65" s="128"/>
      <c r="F65" s="12">
        <v>1</v>
      </c>
      <c r="G65" s="9">
        <f t="shared" si="2"/>
        <v>0</v>
      </c>
      <c r="H65" s="9">
        <f t="shared" si="3"/>
        <v>1</v>
      </c>
      <c r="I65" s="112"/>
      <c r="J65" s="112"/>
    </row>
    <row r="66" spans="1:10" ht="47.85" customHeight="1" x14ac:dyDescent="0.3">
      <c r="A66" s="187"/>
      <c r="B66" s="186"/>
      <c r="C66" s="13">
        <v>57</v>
      </c>
      <c r="D66" s="14" t="s">
        <v>266</v>
      </c>
      <c r="E66" s="128"/>
      <c r="F66" s="12">
        <v>1</v>
      </c>
      <c r="G66" s="9">
        <f t="shared" si="2"/>
        <v>0</v>
      </c>
      <c r="H66" s="9">
        <f t="shared" si="3"/>
        <v>1</v>
      </c>
      <c r="I66" s="112"/>
      <c r="J66" s="112"/>
    </row>
    <row r="67" spans="1:10" ht="60.15" customHeight="1" x14ac:dyDescent="0.3">
      <c r="A67" s="187"/>
      <c r="B67" s="186" t="s">
        <v>30</v>
      </c>
      <c r="C67" s="10">
        <v>58</v>
      </c>
      <c r="D67" s="14" t="s">
        <v>69</v>
      </c>
      <c r="E67" s="128"/>
      <c r="F67" s="12">
        <v>1</v>
      </c>
      <c r="G67" s="9">
        <f>IF(E67="Sí",F67,0)</f>
        <v>0</v>
      </c>
      <c r="H67" s="9">
        <f>IF(E67="N/A",0,F67)</f>
        <v>1</v>
      </c>
      <c r="I67" s="112"/>
      <c r="J67" s="112"/>
    </row>
    <row r="68" spans="1:10" ht="35.85" customHeight="1" x14ac:dyDescent="0.3">
      <c r="A68" s="187"/>
      <c r="B68" s="186"/>
      <c r="C68" s="13">
        <v>59</v>
      </c>
      <c r="D68" s="14" t="s">
        <v>70</v>
      </c>
      <c r="E68" s="128"/>
      <c r="F68" s="12">
        <v>1</v>
      </c>
      <c r="G68" s="9">
        <f>IF(E68="Sí",F68,0)</f>
        <v>0</v>
      </c>
      <c r="H68" s="9">
        <f>IF(E68="N/A",0,F68)</f>
        <v>1</v>
      </c>
      <c r="I68" s="112"/>
      <c r="J68" s="112"/>
    </row>
    <row r="69" spans="1:10" ht="61.65" customHeight="1" x14ac:dyDescent="0.3">
      <c r="A69" s="195" t="s">
        <v>71</v>
      </c>
      <c r="B69" s="177" t="s">
        <v>34</v>
      </c>
      <c r="C69" s="10">
        <v>60</v>
      </c>
      <c r="D69" s="14" t="s">
        <v>267</v>
      </c>
      <c r="E69" s="128"/>
      <c r="F69" s="12">
        <v>1</v>
      </c>
      <c r="G69" s="9">
        <f t="shared" si="2"/>
        <v>0</v>
      </c>
      <c r="H69" s="9">
        <f t="shared" si="3"/>
        <v>1</v>
      </c>
      <c r="I69" s="112"/>
      <c r="J69" s="112"/>
    </row>
    <row r="70" spans="1:10" ht="47.85" customHeight="1" x14ac:dyDescent="0.3">
      <c r="A70" s="193"/>
      <c r="B70" s="177"/>
      <c r="C70" s="13">
        <v>61</v>
      </c>
      <c r="D70" s="14" t="s">
        <v>84</v>
      </c>
      <c r="E70" s="128"/>
      <c r="F70" s="12">
        <v>1</v>
      </c>
      <c r="G70" s="9">
        <f t="shared" si="2"/>
        <v>0</v>
      </c>
      <c r="H70" s="9">
        <f t="shared" si="3"/>
        <v>1</v>
      </c>
      <c r="I70" s="112"/>
      <c r="J70" s="112"/>
    </row>
    <row r="71" spans="1:10" ht="48.6" customHeight="1" x14ac:dyDescent="0.3">
      <c r="A71" s="193"/>
      <c r="B71" s="177"/>
      <c r="C71" s="10">
        <v>62</v>
      </c>
      <c r="D71" s="14" t="s">
        <v>284</v>
      </c>
      <c r="E71" s="128"/>
      <c r="F71" s="12">
        <v>1</v>
      </c>
      <c r="G71" s="9">
        <f t="shared" si="2"/>
        <v>0</v>
      </c>
      <c r="H71" s="9">
        <f t="shared" si="3"/>
        <v>1</v>
      </c>
      <c r="I71" s="112"/>
      <c r="J71" s="112"/>
    </row>
    <row r="72" spans="1:10" ht="46.35" customHeight="1" x14ac:dyDescent="0.3">
      <c r="A72" s="193"/>
      <c r="B72" s="178" t="s">
        <v>35</v>
      </c>
      <c r="C72" s="13">
        <v>63</v>
      </c>
      <c r="D72" s="14" t="s">
        <v>268</v>
      </c>
      <c r="E72" s="128"/>
      <c r="F72" s="12">
        <v>1</v>
      </c>
      <c r="G72" s="9">
        <f t="shared" si="2"/>
        <v>0</v>
      </c>
      <c r="H72" s="9">
        <f t="shared" si="3"/>
        <v>1</v>
      </c>
      <c r="I72" s="112"/>
      <c r="J72" s="112"/>
    </row>
    <row r="73" spans="1:10" ht="41.4" x14ac:dyDescent="0.3">
      <c r="A73" s="193"/>
      <c r="B73" s="179"/>
      <c r="C73" s="10">
        <v>64</v>
      </c>
      <c r="D73" s="14" t="s">
        <v>198</v>
      </c>
      <c r="E73" s="128"/>
      <c r="F73" s="12">
        <v>1</v>
      </c>
      <c r="G73" s="9">
        <f t="shared" si="2"/>
        <v>0</v>
      </c>
      <c r="H73" s="9">
        <f t="shared" si="3"/>
        <v>1</v>
      </c>
      <c r="I73" s="112"/>
      <c r="J73" s="112"/>
    </row>
    <row r="74" spans="1:10" ht="31.5" customHeight="1" x14ac:dyDescent="0.3">
      <c r="A74" s="193"/>
      <c r="B74" s="186" t="s">
        <v>36</v>
      </c>
      <c r="C74" s="13">
        <v>65</v>
      </c>
      <c r="D74" s="14" t="s">
        <v>238</v>
      </c>
      <c r="E74" s="128"/>
      <c r="F74" s="12">
        <v>1</v>
      </c>
      <c r="G74" s="9">
        <f t="shared" ref="G74:G99" si="4">IF(E74="Sí",F74,0)</f>
        <v>0</v>
      </c>
      <c r="H74" s="9">
        <f t="shared" ref="H74:H99" si="5">IF(E74="N/A",0,F74)</f>
        <v>1</v>
      </c>
      <c r="I74" s="112"/>
      <c r="J74" s="112"/>
    </row>
    <row r="75" spans="1:10" ht="75.150000000000006" customHeight="1" x14ac:dyDescent="0.3">
      <c r="A75" s="193"/>
      <c r="B75" s="186"/>
      <c r="C75" s="10">
        <v>66</v>
      </c>
      <c r="D75" s="14" t="s">
        <v>146</v>
      </c>
      <c r="E75" s="128"/>
      <c r="F75" s="12">
        <v>1</v>
      </c>
      <c r="G75" s="9">
        <f t="shared" si="4"/>
        <v>0</v>
      </c>
      <c r="H75" s="9">
        <f t="shared" si="5"/>
        <v>1</v>
      </c>
      <c r="I75" s="112"/>
      <c r="J75" s="112"/>
    </row>
    <row r="76" spans="1:10" ht="33.15" customHeight="1" x14ac:dyDescent="0.3">
      <c r="A76" s="193"/>
      <c r="B76" s="186"/>
      <c r="C76" s="13">
        <v>67</v>
      </c>
      <c r="D76" s="14" t="s">
        <v>117</v>
      </c>
      <c r="E76" s="128"/>
      <c r="F76" s="12">
        <v>1</v>
      </c>
      <c r="G76" s="9">
        <f t="shared" si="4"/>
        <v>0</v>
      </c>
      <c r="H76" s="9">
        <f t="shared" si="5"/>
        <v>1</v>
      </c>
      <c r="I76" s="112"/>
      <c r="J76" s="112"/>
    </row>
    <row r="77" spans="1:10" ht="33.9" customHeight="1" x14ac:dyDescent="0.3">
      <c r="A77" s="193"/>
      <c r="B77" s="178" t="s">
        <v>37</v>
      </c>
      <c r="C77" s="10">
        <v>68</v>
      </c>
      <c r="D77" s="14" t="s">
        <v>239</v>
      </c>
      <c r="E77" s="128"/>
      <c r="F77" s="12">
        <v>1</v>
      </c>
      <c r="G77" s="9">
        <f t="shared" si="4"/>
        <v>0</v>
      </c>
      <c r="H77" s="9">
        <f t="shared" si="5"/>
        <v>1</v>
      </c>
      <c r="I77" s="112"/>
      <c r="J77" s="112"/>
    </row>
    <row r="78" spans="1:10" ht="78" customHeight="1" x14ac:dyDescent="0.3">
      <c r="A78" s="193"/>
      <c r="B78" s="180"/>
      <c r="C78" s="13">
        <v>69</v>
      </c>
      <c r="D78" s="14" t="s">
        <v>285</v>
      </c>
      <c r="E78" s="128"/>
      <c r="F78" s="12">
        <v>1</v>
      </c>
      <c r="G78" s="9">
        <f t="shared" si="4"/>
        <v>0</v>
      </c>
      <c r="H78" s="9">
        <f t="shared" si="5"/>
        <v>1</v>
      </c>
      <c r="I78" s="112"/>
      <c r="J78" s="112"/>
    </row>
    <row r="79" spans="1:10" ht="46.35" customHeight="1" x14ac:dyDescent="0.3">
      <c r="A79" s="193"/>
      <c r="B79" s="180"/>
      <c r="C79" s="10">
        <v>70</v>
      </c>
      <c r="D79" s="14" t="s">
        <v>240</v>
      </c>
      <c r="E79" s="128"/>
      <c r="F79" s="12">
        <v>1</v>
      </c>
      <c r="G79" s="9">
        <f t="shared" si="4"/>
        <v>0</v>
      </c>
      <c r="H79" s="9">
        <f t="shared" si="5"/>
        <v>1</v>
      </c>
      <c r="I79" s="112"/>
      <c r="J79" s="112"/>
    </row>
    <row r="80" spans="1:10" ht="61.5" customHeight="1" x14ac:dyDescent="0.3">
      <c r="A80" s="193"/>
      <c r="B80" s="179"/>
      <c r="C80" s="13">
        <v>71</v>
      </c>
      <c r="D80" s="14" t="s">
        <v>241</v>
      </c>
      <c r="E80" s="128"/>
      <c r="F80" s="12">
        <v>1</v>
      </c>
      <c r="G80" s="9">
        <f t="shared" si="4"/>
        <v>0</v>
      </c>
      <c r="H80" s="9">
        <f t="shared" si="5"/>
        <v>1</v>
      </c>
      <c r="I80" s="112"/>
      <c r="J80" s="112"/>
    </row>
    <row r="81" spans="1:10" ht="47.4" customHeight="1" x14ac:dyDescent="0.3">
      <c r="A81" s="193"/>
      <c r="B81" s="178" t="s">
        <v>38</v>
      </c>
      <c r="C81" s="10">
        <v>72</v>
      </c>
      <c r="D81" s="14" t="s">
        <v>121</v>
      </c>
      <c r="E81" s="128"/>
      <c r="F81" s="12">
        <v>1</v>
      </c>
      <c r="G81" s="9">
        <f t="shared" si="4"/>
        <v>0</v>
      </c>
      <c r="H81" s="9">
        <f t="shared" si="5"/>
        <v>1</v>
      </c>
      <c r="I81" s="112"/>
      <c r="J81" s="112"/>
    </row>
    <row r="82" spans="1:10" ht="60.9" customHeight="1" x14ac:dyDescent="0.3">
      <c r="A82" s="193"/>
      <c r="B82" s="180"/>
      <c r="C82" s="13">
        <v>73</v>
      </c>
      <c r="D82" s="14" t="s">
        <v>242</v>
      </c>
      <c r="E82" s="128"/>
      <c r="F82" s="12">
        <v>1</v>
      </c>
      <c r="G82" s="9">
        <f t="shared" si="4"/>
        <v>0</v>
      </c>
      <c r="H82" s="9">
        <f t="shared" si="5"/>
        <v>1</v>
      </c>
      <c r="I82" s="112"/>
      <c r="J82" s="112"/>
    </row>
    <row r="83" spans="1:10" ht="47.85" customHeight="1" x14ac:dyDescent="0.3">
      <c r="A83" s="193"/>
      <c r="B83" s="180"/>
      <c r="C83" s="10">
        <v>74</v>
      </c>
      <c r="D83" s="14" t="s">
        <v>243</v>
      </c>
      <c r="E83" s="128"/>
      <c r="F83" s="12">
        <v>1</v>
      </c>
      <c r="G83" s="9">
        <f t="shared" si="4"/>
        <v>0</v>
      </c>
      <c r="H83" s="9">
        <f t="shared" si="5"/>
        <v>1</v>
      </c>
      <c r="I83" s="112"/>
      <c r="J83" s="112"/>
    </row>
    <row r="84" spans="1:10" ht="61.65" customHeight="1" x14ac:dyDescent="0.3">
      <c r="A84" s="193"/>
      <c r="B84" s="180"/>
      <c r="C84" s="10">
        <v>75</v>
      </c>
      <c r="D84" s="14" t="s">
        <v>152</v>
      </c>
      <c r="E84" s="128"/>
      <c r="F84" s="12">
        <v>1</v>
      </c>
      <c r="G84" s="9">
        <f t="shared" si="4"/>
        <v>0</v>
      </c>
      <c r="H84" s="9">
        <f t="shared" si="5"/>
        <v>1</v>
      </c>
      <c r="I84" s="112"/>
      <c r="J84" s="112"/>
    </row>
    <row r="85" spans="1:10" ht="49.35" customHeight="1" x14ac:dyDescent="0.3">
      <c r="A85" s="193"/>
      <c r="B85" s="180"/>
      <c r="C85" s="13">
        <v>76</v>
      </c>
      <c r="D85" s="14" t="s">
        <v>246</v>
      </c>
      <c r="E85" s="128"/>
      <c r="F85" s="12">
        <v>1</v>
      </c>
      <c r="G85" s="9">
        <f t="shared" si="4"/>
        <v>0</v>
      </c>
      <c r="H85" s="9">
        <f t="shared" si="5"/>
        <v>1</v>
      </c>
      <c r="I85" s="112"/>
      <c r="J85" s="112"/>
    </row>
    <row r="86" spans="1:10" ht="47.25" customHeight="1" x14ac:dyDescent="0.3">
      <c r="A86" s="194"/>
      <c r="B86" s="179"/>
      <c r="C86" s="10">
        <v>77</v>
      </c>
      <c r="D86" s="14" t="s">
        <v>244</v>
      </c>
      <c r="E86" s="128"/>
      <c r="F86" s="12">
        <v>1</v>
      </c>
      <c r="G86" s="9">
        <f t="shared" si="4"/>
        <v>0</v>
      </c>
      <c r="H86" s="9">
        <f t="shared" si="5"/>
        <v>1</v>
      </c>
      <c r="I86" s="112"/>
      <c r="J86" s="112"/>
    </row>
    <row r="87" spans="1:10" ht="32.4" customHeight="1" x14ac:dyDescent="0.3">
      <c r="A87" s="181" t="s">
        <v>33</v>
      </c>
      <c r="B87" s="177" t="s">
        <v>39</v>
      </c>
      <c r="C87" s="13">
        <v>78</v>
      </c>
      <c r="D87" s="14" t="s">
        <v>172</v>
      </c>
      <c r="E87" s="128"/>
      <c r="F87" s="12">
        <v>1</v>
      </c>
      <c r="G87" s="9">
        <f t="shared" si="4"/>
        <v>0</v>
      </c>
      <c r="H87" s="9">
        <f t="shared" si="5"/>
        <v>1</v>
      </c>
      <c r="I87" s="112"/>
      <c r="J87" s="112"/>
    </row>
    <row r="88" spans="1:10" ht="32.25" customHeight="1" x14ac:dyDescent="0.3">
      <c r="A88" s="182"/>
      <c r="B88" s="177"/>
      <c r="C88" s="10">
        <v>79</v>
      </c>
      <c r="D88" s="14" t="s">
        <v>245</v>
      </c>
      <c r="E88" s="128"/>
      <c r="F88" s="12">
        <v>1</v>
      </c>
      <c r="G88" s="9">
        <f t="shared" si="4"/>
        <v>0</v>
      </c>
      <c r="H88" s="9">
        <f t="shared" si="5"/>
        <v>1</v>
      </c>
      <c r="I88" s="112"/>
      <c r="J88" s="112"/>
    </row>
    <row r="89" spans="1:10" ht="33.6" customHeight="1" x14ac:dyDescent="0.3">
      <c r="A89" s="182"/>
      <c r="B89" s="186" t="s">
        <v>41</v>
      </c>
      <c r="C89" s="13">
        <v>80</v>
      </c>
      <c r="D89" s="14" t="s">
        <v>125</v>
      </c>
      <c r="E89" s="128"/>
      <c r="F89" s="12">
        <v>1</v>
      </c>
      <c r="G89" s="9">
        <f t="shared" si="4"/>
        <v>0</v>
      </c>
      <c r="H89" s="9">
        <f t="shared" si="5"/>
        <v>1</v>
      </c>
      <c r="I89" s="112"/>
      <c r="J89" s="112"/>
    </row>
    <row r="90" spans="1:10" ht="33" customHeight="1" x14ac:dyDescent="0.3">
      <c r="A90" s="182"/>
      <c r="B90" s="186"/>
      <c r="C90" s="10">
        <v>81</v>
      </c>
      <c r="D90" s="14" t="s">
        <v>247</v>
      </c>
      <c r="E90" s="128"/>
      <c r="F90" s="12">
        <v>1</v>
      </c>
      <c r="G90" s="9">
        <f t="shared" si="4"/>
        <v>0</v>
      </c>
      <c r="H90" s="9">
        <f t="shared" si="5"/>
        <v>1</v>
      </c>
      <c r="I90" s="112"/>
      <c r="J90" s="112"/>
    </row>
    <row r="91" spans="1:10" ht="45.9" customHeight="1" x14ac:dyDescent="0.3">
      <c r="A91" s="183"/>
      <c r="B91" s="186"/>
      <c r="C91" s="13">
        <v>82</v>
      </c>
      <c r="D91" s="14" t="s">
        <v>248</v>
      </c>
      <c r="E91" s="128"/>
      <c r="F91" s="12">
        <v>1</v>
      </c>
      <c r="G91" s="9">
        <f t="shared" si="4"/>
        <v>0</v>
      </c>
      <c r="H91" s="9">
        <f t="shared" si="5"/>
        <v>1</v>
      </c>
      <c r="I91" s="112"/>
      <c r="J91" s="112"/>
    </row>
    <row r="92" spans="1:10" ht="45.75" customHeight="1" x14ac:dyDescent="0.3">
      <c r="A92" s="184" t="s">
        <v>42</v>
      </c>
      <c r="B92" s="185" t="s">
        <v>44</v>
      </c>
      <c r="C92" s="10">
        <v>83</v>
      </c>
      <c r="D92" s="14" t="s">
        <v>249</v>
      </c>
      <c r="E92" s="128"/>
      <c r="F92" s="48">
        <v>1</v>
      </c>
      <c r="G92" s="9">
        <f t="shared" si="4"/>
        <v>0</v>
      </c>
      <c r="H92" s="9">
        <f t="shared" si="5"/>
        <v>1</v>
      </c>
      <c r="I92" s="112"/>
      <c r="J92" s="112"/>
    </row>
    <row r="93" spans="1:10" ht="45.15" customHeight="1" x14ac:dyDescent="0.3">
      <c r="A93" s="184"/>
      <c r="B93" s="185"/>
      <c r="C93" s="13">
        <v>84</v>
      </c>
      <c r="D93" s="14" t="s">
        <v>251</v>
      </c>
      <c r="E93" s="128"/>
      <c r="F93" s="48">
        <v>1</v>
      </c>
      <c r="G93" s="9">
        <f t="shared" si="4"/>
        <v>0</v>
      </c>
      <c r="H93" s="9">
        <f t="shared" si="5"/>
        <v>1</v>
      </c>
      <c r="I93" s="112"/>
      <c r="J93" s="112"/>
    </row>
    <row r="94" spans="1:10" ht="45.15" customHeight="1" x14ac:dyDescent="0.3">
      <c r="A94" s="184"/>
      <c r="B94" s="185"/>
      <c r="C94" s="10">
        <v>85</v>
      </c>
      <c r="D94" s="14" t="s">
        <v>250</v>
      </c>
      <c r="E94" s="128"/>
      <c r="F94" s="48">
        <v>1</v>
      </c>
      <c r="G94" s="9">
        <f t="shared" si="4"/>
        <v>0</v>
      </c>
      <c r="H94" s="9">
        <f t="shared" si="5"/>
        <v>1</v>
      </c>
      <c r="I94" s="112"/>
      <c r="J94" s="112"/>
    </row>
    <row r="95" spans="1:10" ht="89.1" customHeight="1" x14ac:dyDescent="0.3">
      <c r="A95" s="184"/>
      <c r="B95" s="185"/>
      <c r="C95" s="13">
        <v>86</v>
      </c>
      <c r="D95" s="14" t="s">
        <v>252</v>
      </c>
      <c r="E95" s="128"/>
      <c r="F95" s="48">
        <v>1</v>
      </c>
      <c r="G95" s="9">
        <f t="shared" si="4"/>
        <v>0</v>
      </c>
      <c r="H95" s="9">
        <f t="shared" si="5"/>
        <v>1</v>
      </c>
      <c r="I95" s="112"/>
      <c r="J95" s="112"/>
    </row>
    <row r="96" spans="1:10" ht="59.85" customHeight="1" x14ac:dyDescent="0.3">
      <c r="A96" s="184"/>
      <c r="B96" s="185"/>
      <c r="C96" s="10">
        <v>87</v>
      </c>
      <c r="D96" s="14" t="s">
        <v>253</v>
      </c>
      <c r="E96" s="128"/>
      <c r="F96" s="48">
        <v>1</v>
      </c>
      <c r="G96" s="9">
        <f t="shared" si="4"/>
        <v>0</v>
      </c>
      <c r="H96" s="9">
        <f t="shared" si="5"/>
        <v>1</v>
      </c>
      <c r="I96" s="112"/>
      <c r="J96" s="112"/>
    </row>
    <row r="97" spans="1:10" ht="60.6" customHeight="1" x14ac:dyDescent="0.3">
      <c r="A97" s="171" t="s">
        <v>43</v>
      </c>
      <c r="B97" s="174" t="s">
        <v>48</v>
      </c>
      <c r="C97" s="13">
        <v>88</v>
      </c>
      <c r="D97" s="14" t="s">
        <v>184</v>
      </c>
      <c r="E97" s="128"/>
      <c r="F97" s="48">
        <v>1</v>
      </c>
      <c r="G97" s="9">
        <f t="shared" si="4"/>
        <v>0</v>
      </c>
      <c r="H97" s="9">
        <f t="shared" si="5"/>
        <v>1</v>
      </c>
      <c r="I97" s="112"/>
      <c r="J97" s="112"/>
    </row>
    <row r="98" spans="1:10" ht="32.25" customHeight="1" x14ac:dyDescent="0.3">
      <c r="A98" s="172"/>
      <c r="B98" s="175"/>
      <c r="C98" s="10">
        <v>89</v>
      </c>
      <c r="D98" s="14" t="s">
        <v>271</v>
      </c>
      <c r="E98" s="128"/>
      <c r="F98" s="48">
        <v>1</v>
      </c>
      <c r="G98" s="9">
        <f t="shared" si="4"/>
        <v>0</v>
      </c>
      <c r="H98" s="9">
        <f t="shared" si="5"/>
        <v>1</v>
      </c>
      <c r="I98" s="112"/>
      <c r="J98" s="112"/>
    </row>
    <row r="99" spans="1:10" ht="32.85" customHeight="1" x14ac:dyDescent="0.3">
      <c r="A99" s="173"/>
      <c r="B99" s="176"/>
      <c r="C99" s="13">
        <v>90</v>
      </c>
      <c r="D99" s="14" t="s">
        <v>254</v>
      </c>
      <c r="E99" s="128"/>
      <c r="F99" s="13">
        <v>1</v>
      </c>
      <c r="G99" s="9">
        <f t="shared" si="4"/>
        <v>0</v>
      </c>
      <c r="H99" s="9">
        <f t="shared" si="5"/>
        <v>1</v>
      </c>
      <c r="I99" s="113"/>
      <c r="J99" s="114"/>
    </row>
    <row r="100" spans="1:10" x14ac:dyDescent="0.3">
      <c r="A100" s="41"/>
      <c r="B100" s="84"/>
      <c r="C100" s="85"/>
      <c r="D100" s="86"/>
      <c r="E100" s="125" t="s">
        <v>51</v>
      </c>
      <c r="F100" s="115">
        <f>SUM(F10:F99)</f>
        <v>100</v>
      </c>
      <c r="G100" s="17">
        <f>SUM(G10:G99)</f>
        <v>0</v>
      </c>
      <c r="H100" s="17">
        <f>SUM(H10:H99)</f>
        <v>100</v>
      </c>
      <c r="I100" s="87"/>
      <c r="J100" s="86"/>
    </row>
    <row r="101" spans="1:10" x14ac:dyDescent="0.3">
      <c r="A101" s="41"/>
      <c r="B101" s="84"/>
      <c r="C101" s="85"/>
      <c r="D101" s="41"/>
      <c r="E101" s="41"/>
      <c r="F101" s="127"/>
      <c r="G101" s="41"/>
      <c r="H101" s="41"/>
      <c r="I101" s="41"/>
      <c r="J101" s="41"/>
    </row>
    <row r="102" spans="1:10" hidden="1" x14ac:dyDescent="0.3">
      <c r="B102" s="19"/>
    </row>
    <row r="103" spans="1:10" hidden="1" x14ac:dyDescent="0.3">
      <c r="B103" s="20"/>
    </row>
    <row r="104" spans="1:10" hidden="1" x14ac:dyDescent="0.3">
      <c r="B104" s="20"/>
    </row>
    <row r="105" spans="1:10" hidden="1" x14ac:dyDescent="0.3">
      <c r="B105" s="20"/>
    </row>
    <row r="106" spans="1:10" hidden="1" x14ac:dyDescent="0.3">
      <c r="B106" s="20"/>
    </row>
    <row r="107" spans="1:10" hidden="1" x14ac:dyDescent="0.3">
      <c r="B107" s="20"/>
    </row>
    <row r="108" spans="1:10" hidden="1" x14ac:dyDescent="0.3">
      <c r="B108" s="20"/>
    </row>
  </sheetData>
  <sheetProtection selectLockedCells="1"/>
  <mergeCells count="40">
    <mergeCell ref="B20:B22"/>
    <mergeCell ref="B17:B19"/>
    <mergeCell ref="B36:B39"/>
    <mergeCell ref="B69:B71"/>
    <mergeCell ref="B54:B55"/>
    <mergeCell ref="A56:A61"/>
    <mergeCell ref="B63:B64"/>
    <mergeCell ref="B65:B66"/>
    <mergeCell ref="A69:A86"/>
    <mergeCell ref="B60:B61"/>
    <mergeCell ref="B57:B59"/>
    <mergeCell ref="B67:B68"/>
    <mergeCell ref="A62:A68"/>
    <mergeCell ref="A20:A35"/>
    <mergeCell ref="A36:A55"/>
    <mergeCell ref="A7:J7"/>
    <mergeCell ref="D1:H1"/>
    <mergeCell ref="D3:H3"/>
    <mergeCell ref="D5:H5"/>
    <mergeCell ref="A10:A19"/>
    <mergeCell ref="B10:B12"/>
    <mergeCell ref="B30:B33"/>
    <mergeCell ref="B52:B53"/>
    <mergeCell ref="B23:B29"/>
    <mergeCell ref="B40:B42"/>
    <mergeCell ref="B43:B49"/>
    <mergeCell ref="B50:B51"/>
    <mergeCell ref="B34:B35"/>
    <mergeCell ref="B13:B16"/>
    <mergeCell ref="A97:A99"/>
    <mergeCell ref="B97:B99"/>
    <mergeCell ref="B87:B88"/>
    <mergeCell ref="B72:B73"/>
    <mergeCell ref="B77:B80"/>
    <mergeCell ref="A87:A91"/>
    <mergeCell ref="A92:A96"/>
    <mergeCell ref="B92:B96"/>
    <mergeCell ref="B89:B91"/>
    <mergeCell ref="B81:B86"/>
    <mergeCell ref="B74:B76"/>
  </mergeCells>
  <conditionalFormatting sqref="E10:E99">
    <cfRule type="containsText" dxfId="32" priority="1" operator="containsText" text="N/A">
      <formula>NOT(ISERROR(SEARCH("N/A",E10)))</formula>
    </cfRule>
    <cfRule type="containsText" dxfId="31" priority="2" operator="containsText" text="No">
      <formula>NOT(ISERROR(SEARCH("No",E10)))</formula>
    </cfRule>
    <cfRule type="containsBlanks" dxfId="30" priority="3">
      <formula>LEN(TRIM(E10))=0</formula>
    </cfRule>
    <cfRule type="containsText" dxfId="29" priority="4" operator="containsText" text="Sí">
      <formula>NOT(ISERROR(SEARCH("Sí",E10)))</formula>
    </cfRule>
  </conditionalFormatting>
  <conditionalFormatting sqref="I10:J99">
    <cfRule type="containsBlanks" dxfId="28" priority="9">
      <formula>LEN(TRIM(I10))=0</formula>
    </cfRule>
  </conditionalFormatting>
  <dataValidations count="1">
    <dataValidation type="list" allowBlank="1" showInputMessage="1" showErrorMessage="1" sqref="E10:E99" xr:uid="{8683BC97-F14A-4509-BC4E-0DB08CBA3D42}">
      <formula1>"Sí,No,N/A"</formula1>
    </dataValidation>
  </dataValidations>
  <pageMargins left="0.01" right="0" top="0.37" bottom="0.75" header="0" footer="0.3"/>
  <pageSetup paperSize="9" scale="6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B9EE2-DC2E-402E-A1FA-AD8761FA3A37}">
  <sheetPr codeName="Sheet4">
    <pageSetUpPr fitToPage="1"/>
  </sheetPr>
  <dimension ref="A1:O154"/>
  <sheetViews>
    <sheetView workbookViewId="0">
      <selection activeCell="M4" sqref="M4"/>
    </sheetView>
  </sheetViews>
  <sheetFormatPr baseColWidth="10" defaultColWidth="0" defaultRowHeight="13.8" zeroHeight="1" x14ac:dyDescent="0.25"/>
  <cols>
    <col min="1" max="1" width="0.88671875" style="1" customWidth="1"/>
    <col min="2" max="5" width="10.109375" style="2" customWidth="1"/>
    <col min="6" max="6" width="9.6640625" style="2" bestFit="1" customWidth="1"/>
    <col min="7" max="7" width="9.88671875" style="2" bestFit="1" customWidth="1"/>
    <col min="8" max="14" width="9.5546875" style="2" bestFit="1" customWidth="1"/>
    <col min="15" max="15" width="0.88671875" style="1" customWidth="1"/>
    <col min="16" max="16384" width="8.6640625" style="1" hidden="1"/>
  </cols>
  <sheetData>
    <row r="1" spans="2:14" ht="22.65" customHeight="1" x14ac:dyDescent="0.3">
      <c r="B1" s="94"/>
      <c r="C1" s="95"/>
      <c r="D1" s="95"/>
      <c r="E1" s="207" t="s">
        <v>288</v>
      </c>
      <c r="F1" s="207"/>
      <c r="G1" s="207"/>
      <c r="H1" s="207"/>
      <c r="I1" s="207"/>
      <c r="J1" s="207"/>
      <c r="K1" s="96"/>
      <c r="L1" s="96"/>
      <c r="M1" s="96"/>
      <c r="N1" s="97"/>
    </row>
    <row r="2" spans="2:14" x14ac:dyDescent="0.25">
      <c r="B2" s="98"/>
      <c r="C2" s="3"/>
      <c r="D2" s="3"/>
      <c r="E2" s="3"/>
      <c r="F2" s="3"/>
      <c r="G2" s="3"/>
      <c r="H2" s="3"/>
      <c r="I2" s="3"/>
      <c r="J2" s="3"/>
      <c r="K2" s="3"/>
      <c r="L2" s="3"/>
      <c r="M2" s="3"/>
      <c r="N2" s="99"/>
    </row>
    <row r="3" spans="2:14" ht="15.75" customHeight="1" x14ac:dyDescent="0.3">
      <c r="B3" s="98"/>
      <c r="C3" s="3"/>
      <c r="D3" s="3"/>
      <c r="E3" s="168" t="s">
        <v>194</v>
      </c>
      <c r="F3" s="168"/>
      <c r="G3" s="168"/>
      <c r="H3" s="168"/>
      <c r="I3" s="168"/>
      <c r="J3" s="168"/>
      <c r="K3" s="100"/>
      <c r="L3" s="100"/>
      <c r="M3" s="100"/>
      <c r="N3" s="101"/>
    </row>
    <row r="4" spans="2:14" x14ac:dyDescent="0.25">
      <c r="B4" s="98"/>
      <c r="C4" s="3"/>
      <c r="D4" s="3"/>
      <c r="E4" s="3"/>
      <c r="F4" s="3"/>
      <c r="G4" s="3"/>
      <c r="H4" s="4"/>
      <c r="I4" s="5"/>
      <c r="J4" s="5"/>
      <c r="K4" s="5"/>
      <c r="L4" s="5"/>
      <c r="M4" s="5"/>
      <c r="N4" s="102"/>
    </row>
    <row r="5" spans="2:14" ht="22.35" customHeight="1" thickBot="1" x14ac:dyDescent="0.3">
      <c r="B5" s="103"/>
      <c r="C5" s="104"/>
      <c r="D5" s="104"/>
      <c r="E5" s="213" t="s">
        <v>86</v>
      </c>
      <c r="F5" s="213"/>
      <c r="G5" s="213"/>
      <c r="H5" s="213"/>
      <c r="I5" s="213"/>
      <c r="J5" s="213"/>
      <c r="K5" s="105"/>
      <c r="L5" s="105"/>
      <c r="M5" s="105"/>
      <c r="N5" s="106"/>
    </row>
    <row r="6" spans="2:14" ht="14.4" thickBot="1" x14ac:dyDescent="0.3">
      <c r="B6" s="38"/>
      <c r="C6" s="38"/>
      <c r="D6" s="38"/>
      <c r="E6" s="38"/>
      <c r="F6" s="38"/>
      <c r="G6" s="39"/>
      <c r="H6" s="39"/>
      <c r="I6" s="39"/>
      <c r="J6" s="39"/>
      <c r="K6" s="39"/>
      <c r="L6" s="39"/>
      <c r="M6" s="39"/>
      <c r="N6" s="39"/>
    </row>
    <row r="7" spans="2:14" ht="21.15" customHeight="1" x14ac:dyDescent="0.25">
      <c r="B7" s="232" t="s">
        <v>273</v>
      </c>
      <c r="C7" s="233"/>
      <c r="D7" s="233"/>
      <c r="E7" s="233"/>
      <c r="F7" s="233"/>
      <c r="G7" s="233"/>
      <c r="H7" s="233"/>
      <c r="I7" s="233"/>
      <c r="J7" s="233"/>
      <c r="K7" s="233"/>
      <c r="L7" s="233"/>
      <c r="M7" s="233"/>
      <c r="N7" s="234"/>
    </row>
    <row r="8" spans="2:14" x14ac:dyDescent="0.25">
      <c r="B8" s="238" t="s">
        <v>183</v>
      </c>
      <c r="C8" s="239"/>
      <c r="D8" s="239"/>
      <c r="E8" s="240">
        <f>Portada!G17</f>
        <v>0</v>
      </c>
      <c r="F8" s="240"/>
      <c r="G8" s="240"/>
      <c r="H8" s="240"/>
      <c r="I8" s="240"/>
      <c r="J8" s="240"/>
      <c r="K8" s="240"/>
      <c r="L8" s="240"/>
      <c r="M8" s="240"/>
      <c r="N8" s="241"/>
    </row>
    <row r="9" spans="2:14" ht="14.4" thickBot="1" x14ac:dyDescent="0.3">
      <c r="B9" s="245" t="s">
        <v>179</v>
      </c>
      <c r="C9" s="246"/>
      <c r="D9" s="247"/>
      <c r="E9" s="251">
        <f>Portada!G19</f>
        <v>0</v>
      </c>
      <c r="F9" s="252"/>
      <c r="G9" s="252"/>
      <c r="H9" s="253"/>
      <c r="I9" s="244" t="s">
        <v>178</v>
      </c>
      <c r="J9" s="244"/>
      <c r="K9" s="244"/>
      <c r="L9" s="248">
        <f>Portada!G23</f>
        <v>0</v>
      </c>
      <c r="M9" s="249"/>
      <c r="N9" s="250"/>
    </row>
    <row r="10" spans="2:14" ht="14.4" thickBot="1" x14ac:dyDescent="0.3">
      <c r="B10" s="40"/>
      <c r="C10" s="40"/>
      <c r="D10" s="40"/>
      <c r="E10" s="132"/>
      <c r="F10" s="132"/>
      <c r="G10" s="132"/>
      <c r="H10" s="132"/>
      <c r="I10" s="40"/>
      <c r="J10" s="40"/>
      <c r="K10" s="40"/>
      <c r="L10" s="132"/>
      <c r="M10" s="132"/>
      <c r="N10" s="132"/>
    </row>
    <row r="11" spans="2:14" x14ac:dyDescent="0.25">
      <c r="B11" s="229" t="s">
        <v>274</v>
      </c>
      <c r="C11" s="230"/>
      <c r="D11" s="231"/>
      <c r="E11" s="132"/>
      <c r="F11" s="210" t="s">
        <v>56</v>
      </c>
      <c r="G11" s="211"/>
      <c r="H11" s="211"/>
      <c r="I11" s="211"/>
      <c r="J11" s="211"/>
      <c r="K11" s="211"/>
      <c r="L11" s="211"/>
      <c r="M11" s="211"/>
      <c r="N11" s="212"/>
    </row>
    <row r="12" spans="2:14" x14ac:dyDescent="0.25">
      <c r="B12" s="217" t="str">
        <f>IF(N16&gt;69%,"70+","No")</f>
        <v>No</v>
      </c>
      <c r="C12" s="218"/>
      <c r="D12" s="219"/>
      <c r="E12" s="132"/>
      <c r="F12" s="208" t="s">
        <v>59</v>
      </c>
      <c r="G12" s="209"/>
      <c r="H12" s="209"/>
      <c r="I12" s="209"/>
      <c r="J12" s="209"/>
      <c r="K12" s="209"/>
      <c r="L12" s="209"/>
      <c r="M12" s="209"/>
      <c r="N12" s="107">
        <f>SUM(G46:H54)</f>
        <v>0</v>
      </c>
    </row>
    <row r="13" spans="2:14" x14ac:dyDescent="0.25">
      <c r="B13" s="217"/>
      <c r="C13" s="218"/>
      <c r="D13" s="219"/>
      <c r="E13" s="132"/>
      <c r="F13" s="208" t="s">
        <v>55</v>
      </c>
      <c r="G13" s="209"/>
      <c r="H13" s="209"/>
      <c r="I13" s="209"/>
      <c r="J13" s="209"/>
      <c r="K13" s="209"/>
      <c r="L13" s="209"/>
      <c r="M13" s="209"/>
      <c r="N13" s="107">
        <f>SUM(I46:J54)</f>
        <v>100</v>
      </c>
    </row>
    <row r="14" spans="2:14" x14ac:dyDescent="0.25">
      <c r="B14" s="217"/>
      <c r="C14" s="218"/>
      <c r="D14" s="219"/>
      <c r="E14" s="132"/>
      <c r="F14" s="208" t="s">
        <v>75</v>
      </c>
      <c r="G14" s="209"/>
      <c r="H14" s="209"/>
      <c r="I14" s="209"/>
      <c r="J14" s="209"/>
      <c r="K14" s="209"/>
      <c r="L14" s="209"/>
      <c r="M14" s="209"/>
      <c r="N14" s="107">
        <f>SUM(K46:L54)</f>
        <v>100</v>
      </c>
    </row>
    <row r="15" spans="2:14" x14ac:dyDescent="0.25">
      <c r="B15" s="217"/>
      <c r="C15" s="218"/>
      <c r="D15" s="219"/>
      <c r="E15" s="132"/>
      <c r="F15" s="235" t="s">
        <v>57</v>
      </c>
      <c r="G15" s="236"/>
      <c r="H15" s="236"/>
      <c r="I15" s="236"/>
      <c r="J15" s="236"/>
      <c r="K15" s="236"/>
      <c r="L15" s="236"/>
      <c r="M15" s="237"/>
      <c r="N15" s="107">
        <f>ABS(N14*0.7)</f>
        <v>70</v>
      </c>
    </row>
    <row r="16" spans="2:14" ht="14.4" thickBot="1" x14ac:dyDescent="0.3">
      <c r="B16" s="220"/>
      <c r="C16" s="221"/>
      <c r="D16" s="222"/>
      <c r="E16" s="132"/>
      <c r="F16" s="242" t="s">
        <v>58</v>
      </c>
      <c r="G16" s="243"/>
      <c r="H16" s="243"/>
      <c r="I16" s="243"/>
      <c r="J16" s="243"/>
      <c r="K16" s="243"/>
      <c r="L16" s="243"/>
      <c r="M16" s="243"/>
      <c r="N16" s="108">
        <f>N12/N14</f>
        <v>0</v>
      </c>
    </row>
    <row r="17" spans="10:10" s="1" customFormat="1" x14ac:dyDescent="0.25">
      <c r="J17" s="45">
        <f>1-N16</f>
        <v>1</v>
      </c>
    </row>
    <row r="18" spans="10:10" s="1" customFormat="1" x14ac:dyDescent="0.25"/>
    <row r="19" spans="10:10" s="1" customFormat="1" x14ac:dyDescent="0.25"/>
    <row r="20" spans="10:10" s="1" customFormat="1" x14ac:dyDescent="0.25"/>
    <row r="21" spans="10:10" s="1" customFormat="1" x14ac:dyDescent="0.25"/>
    <row r="22" spans="10:10" s="1" customFormat="1" x14ac:dyDescent="0.25"/>
    <row r="23" spans="10:10" s="1" customFormat="1" x14ac:dyDescent="0.25"/>
    <row r="24" spans="10:10" s="1" customFormat="1" x14ac:dyDescent="0.25"/>
    <row r="25" spans="10:10" s="1" customFormat="1" x14ac:dyDescent="0.25"/>
    <row r="26" spans="10:10" s="1" customFormat="1" x14ac:dyDescent="0.25"/>
    <row r="27" spans="10:10" s="1" customFormat="1" x14ac:dyDescent="0.25"/>
    <row r="28" spans="10:10" s="1" customFormat="1" x14ac:dyDescent="0.25"/>
    <row r="29" spans="10:10" s="1" customFormat="1" x14ac:dyDescent="0.25"/>
    <row r="30" spans="10:10" s="1" customFormat="1" x14ac:dyDescent="0.25"/>
    <row r="31" spans="10:10" s="1" customFormat="1" x14ac:dyDescent="0.25"/>
    <row r="32" spans="10:10" s="1" customFormat="1" x14ac:dyDescent="0.25"/>
    <row r="33" spans="2:14" x14ac:dyDescent="0.25">
      <c r="B33" s="47"/>
      <c r="C33" s="47"/>
      <c r="D33" s="47"/>
      <c r="E33" s="47"/>
      <c r="F33" s="47"/>
      <c r="G33" s="47"/>
      <c r="H33" s="47"/>
      <c r="I33" s="47"/>
      <c r="J33" s="47"/>
      <c r="K33" s="47"/>
      <c r="L33" s="47"/>
      <c r="M33" s="47"/>
      <c r="N33" s="47"/>
    </row>
    <row r="34" spans="2:14" ht="14.4" thickBot="1" x14ac:dyDescent="0.3">
      <c r="B34" s="47"/>
      <c r="C34" s="47"/>
      <c r="D34" s="47"/>
      <c r="E34" s="47"/>
      <c r="F34" s="47"/>
      <c r="G34" s="47"/>
      <c r="H34" s="47"/>
      <c r="I34" s="47"/>
      <c r="J34" s="47"/>
      <c r="K34" s="47"/>
      <c r="L34" s="47"/>
      <c r="M34" s="47"/>
      <c r="N34" s="47"/>
    </row>
    <row r="35" spans="2:14" x14ac:dyDescent="0.25">
      <c r="B35" s="214" t="s">
        <v>87</v>
      </c>
      <c r="C35" s="215"/>
      <c r="D35" s="215"/>
      <c r="E35" s="215"/>
      <c r="F35" s="215"/>
      <c r="G35" s="215"/>
      <c r="H35" s="215"/>
      <c r="I35" s="215"/>
      <c r="J35" s="215"/>
      <c r="K35" s="215"/>
      <c r="L35" s="215"/>
      <c r="M35" s="215"/>
      <c r="N35" s="216"/>
    </row>
    <row r="36" spans="2:14" x14ac:dyDescent="0.25">
      <c r="B36" s="279" t="str">
        <f>IF(B12="70+",C42, C41)</f>
        <v>El hospital no cumple con el componente verde. Se recomienda un enfoque en la implementación de componentes sostenibles clave, como punto de partida para que el hospital pueda ser verde a futuro.</v>
      </c>
      <c r="C36" s="280"/>
      <c r="D36" s="280"/>
      <c r="E36" s="280"/>
      <c r="F36" s="280"/>
      <c r="G36" s="280"/>
      <c r="H36" s="280"/>
      <c r="I36" s="280"/>
      <c r="J36" s="280"/>
      <c r="K36" s="280"/>
      <c r="L36" s="280"/>
      <c r="M36" s="280"/>
      <c r="N36" s="281"/>
    </row>
    <row r="37" spans="2:14" x14ac:dyDescent="0.25">
      <c r="B37" s="282"/>
      <c r="C37" s="283"/>
      <c r="D37" s="283"/>
      <c r="E37" s="283"/>
      <c r="F37" s="283"/>
      <c r="G37" s="283"/>
      <c r="H37" s="283"/>
      <c r="I37" s="283"/>
      <c r="J37" s="283"/>
      <c r="K37" s="283"/>
      <c r="L37" s="283"/>
      <c r="M37" s="283"/>
      <c r="N37" s="284"/>
    </row>
    <row r="38" spans="2:14" x14ac:dyDescent="0.25">
      <c r="B38" s="282"/>
      <c r="C38" s="283"/>
      <c r="D38" s="283"/>
      <c r="E38" s="283"/>
      <c r="F38" s="283"/>
      <c r="G38" s="283"/>
      <c r="H38" s="283"/>
      <c r="I38" s="283"/>
      <c r="J38" s="283"/>
      <c r="K38" s="283"/>
      <c r="L38" s="283"/>
      <c r="M38" s="283"/>
      <c r="N38" s="284"/>
    </row>
    <row r="39" spans="2:14" ht="14.4" thickBot="1" x14ac:dyDescent="0.3">
      <c r="B39" s="285"/>
      <c r="C39" s="286"/>
      <c r="D39" s="286"/>
      <c r="E39" s="286"/>
      <c r="F39" s="286"/>
      <c r="G39" s="286"/>
      <c r="H39" s="286"/>
      <c r="I39" s="286"/>
      <c r="J39" s="286"/>
      <c r="K39" s="286"/>
      <c r="L39" s="286"/>
      <c r="M39" s="286"/>
      <c r="N39" s="287"/>
    </row>
    <row r="40" spans="2:14" hidden="1" x14ac:dyDescent="0.25">
      <c r="B40" s="127"/>
      <c r="C40" s="127"/>
      <c r="D40" s="127"/>
      <c r="E40" s="127"/>
      <c r="F40" s="127"/>
      <c r="G40" s="127"/>
      <c r="H40" s="127"/>
      <c r="I40" s="127"/>
      <c r="J40" s="127"/>
      <c r="K40" s="127"/>
      <c r="L40" s="127"/>
      <c r="M40" s="127"/>
      <c r="N40" s="127"/>
    </row>
    <row r="41" spans="2:14" hidden="1" x14ac:dyDescent="0.25">
      <c r="B41" s="2" t="s">
        <v>94</v>
      </c>
      <c r="C41" s="2" t="s">
        <v>97</v>
      </c>
      <c r="D41" s="127"/>
      <c r="E41" s="127"/>
      <c r="F41" s="127"/>
      <c r="G41" s="127"/>
      <c r="H41" s="127"/>
      <c r="I41" s="127"/>
      <c r="J41" s="127"/>
      <c r="K41" s="127"/>
      <c r="L41" s="127"/>
      <c r="M41" s="127"/>
      <c r="N41" s="127"/>
    </row>
    <row r="42" spans="2:14" hidden="1" x14ac:dyDescent="0.25">
      <c r="B42" s="2" t="s">
        <v>95</v>
      </c>
      <c r="C42" s="2" t="s">
        <v>96</v>
      </c>
      <c r="D42" s="127"/>
      <c r="E42" s="127"/>
      <c r="F42" s="127"/>
      <c r="G42" s="127"/>
      <c r="H42" s="127"/>
      <c r="I42" s="127"/>
      <c r="J42" s="127"/>
      <c r="K42" s="127"/>
      <c r="L42" s="127"/>
      <c r="M42" s="127"/>
      <c r="N42" s="127"/>
    </row>
    <row r="43" spans="2:14" ht="14.4" thickBot="1" x14ac:dyDescent="0.3">
      <c r="B43" s="47"/>
      <c r="C43" s="47"/>
      <c r="D43" s="47"/>
      <c r="E43" s="47"/>
      <c r="F43" s="47"/>
      <c r="G43" s="47"/>
      <c r="H43" s="47"/>
      <c r="I43" s="47"/>
      <c r="J43" s="47"/>
      <c r="K43" s="47"/>
      <c r="L43" s="47"/>
      <c r="M43" s="47"/>
      <c r="N43" s="47"/>
    </row>
    <row r="44" spans="2:14" x14ac:dyDescent="0.25">
      <c r="B44" s="288" t="s">
        <v>54</v>
      </c>
      <c r="C44" s="289"/>
      <c r="D44" s="289"/>
      <c r="E44" s="289"/>
      <c r="F44" s="289"/>
      <c r="G44" s="289"/>
      <c r="H44" s="289"/>
      <c r="I44" s="289"/>
      <c r="J44" s="289"/>
      <c r="K44" s="289"/>
      <c r="L44" s="289"/>
      <c r="M44" s="289"/>
      <c r="N44" s="290"/>
    </row>
    <row r="45" spans="2:14" ht="45.6" customHeight="1" x14ac:dyDescent="0.25">
      <c r="B45" s="293" t="s">
        <v>89</v>
      </c>
      <c r="C45" s="291"/>
      <c r="D45" s="291"/>
      <c r="E45" s="291"/>
      <c r="F45" s="291"/>
      <c r="G45" s="291" t="s">
        <v>52</v>
      </c>
      <c r="H45" s="291"/>
      <c r="I45" s="291" t="s">
        <v>53</v>
      </c>
      <c r="J45" s="291"/>
      <c r="K45" s="291" t="s">
        <v>201</v>
      </c>
      <c r="L45" s="291"/>
      <c r="M45" s="291" t="s">
        <v>92</v>
      </c>
      <c r="N45" s="292"/>
    </row>
    <row r="46" spans="2:14" x14ac:dyDescent="0.25">
      <c r="B46" s="196" t="s">
        <v>32</v>
      </c>
      <c r="C46" s="197"/>
      <c r="D46" s="197"/>
      <c r="E46" s="197"/>
      <c r="F46" s="198"/>
      <c r="G46" s="199">
        <f>SUM(Formulario!G10:G19)</f>
        <v>0</v>
      </c>
      <c r="H46" s="200"/>
      <c r="I46" s="199">
        <f>SUM(Formulario!F10:F19)</f>
        <v>10</v>
      </c>
      <c r="J46" s="200"/>
      <c r="K46" s="199">
        <f>SUM(Formulario!H10:H19)</f>
        <v>10</v>
      </c>
      <c r="L46" s="200"/>
      <c r="M46" s="201">
        <f>(G46/K46)</f>
        <v>0</v>
      </c>
      <c r="N46" s="202"/>
    </row>
    <row r="47" spans="2:14" x14ac:dyDescent="0.25">
      <c r="B47" s="196" t="s">
        <v>12</v>
      </c>
      <c r="C47" s="197"/>
      <c r="D47" s="197"/>
      <c r="E47" s="197"/>
      <c r="F47" s="198"/>
      <c r="G47" s="199">
        <f>SUM(Formulario!G20:G35)</f>
        <v>0</v>
      </c>
      <c r="H47" s="200"/>
      <c r="I47" s="199">
        <f>SUM(Formulario!F20:F35)</f>
        <v>19</v>
      </c>
      <c r="J47" s="200"/>
      <c r="K47" s="199">
        <f>SUM(Formulario!H20:H35)</f>
        <v>19</v>
      </c>
      <c r="L47" s="200"/>
      <c r="M47" s="201">
        <f t="shared" ref="M47:M54" si="0">(G47/K47)</f>
        <v>0</v>
      </c>
      <c r="N47" s="202"/>
    </row>
    <row r="48" spans="2:14" x14ac:dyDescent="0.25">
      <c r="B48" s="196" t="s">
        <v>16</v>
      </c>
      <c r="C48" s="197"/>
      <c r="D48" s="197"/>
      <c r="E48" s="197"/>
      <c r="F48" s="198"/>
      <c r="G48" s="199">
        <f>SUM(Formulario!G36:G55)</f>
        <v>0</v>
      </c>
      <c r="H48" s="200"/>
      <c r="I48" s="199">
        <f>SUM(Formulario!F36:F55)</f>
        <v>26</v>
      </c>
      <c r="J48" s="200"/>
      <c r="K48" s="199">
        <f>SUM(Formulario!H36:H55)</f>
        <v>26</v>
      </c>
      <c r="L48" s="200"/>
      <c r="M48" s="201">
        <f t="shared" si="0"/>
        <v>0</v>
      </c>
      <c r="N48" s="202"/>
    </row>
    <row r="49" spans="2:14" x14ac:dyDescent="0.25">
      <c r="B49" s="196" t="s">
        <v>23</v>
      </c>
      <c r="C49" s="197"/>
      <c r="D49" s="197"/>
      <c r="E49" s="197"/>
      <c r="F49" s="198"/>
      <c r="G49" s="199">
        <f>SUM(Formulario!G56:G61)</f>
        <v>0</v>
      </c>
      <c r="H49" s="200"/>
      <c r="I49" s="199">
        <f>SUM(Formulario!F56:F61)</f>
        <v>7</v>
      </c>
      <c r="J49" s="200"/>
      <c r="K49" s="199">
        <f>SUM(Formulario!H56:H61)</f>
        <v>7</v>
      </c>
      <c r="L49" s="200"/>
      <c r="M49" s="201">
        <f t="shared" si="0"/>
        <v>0</v>
      </c>
      <c r="N49" s="202"/>
    </row>
    <row r="50" spans="2:14" x14ac:dyDescent="0.25">
      <c r="B50" s="196" t="s">
        <v>26</v>
      </c>
      <c r="C50" s="197"/>
      <c r="D50" s="197"/>
      <c r="E50" s="197"/>
      <c r="F50" s="198"/>
      <c r="G50" s="199">
        <f>SUM(Formulario!G62:G68)</f>
        <v>0</v>
      </c>
      <c r="H50" s="200"/>
      <c r="I50" s="199">
        <f>SUM(Formulario!F62:F68)</f>
        <v>7</v>
      </c>
      <c r="J50" s="200"/>
      <c r="K50" s="199">
        <f>SUM(Formulario!H62:H68)</f>
        <v>7</v>
      </c>
      <c r="L50" s="200"/>
      <c r="M50" s="201">
        <f t="shared" si="0"/>
        <v>0</v>
      </c>
      <c r="N50" s="202"/>
    </row>
    <row r="51" spans="2:14" x14ac:dyDescent="0.25">
      <c r="B51" s="196" t="s">
        <v>176</v>
      </c>
      <c r="C51" s="197"/>
      <c r="D51" s="197"/>
      <c r="E51" s="197"/>
      <c r="F51" s="198"/>
      <c r="G51" s="199">
        <f>SUM(Formulario!G69:G86)</f>
        <v>0</v>
      </c>
      <c r="H51" s="200"/>
      <c r="I51" s="199">
        <f>SUM(Formulario!F69:F86)</f>
        <v>18</v>
      </c>
      <c r="J51" s="200"/>
      <c r="K51" s="199">
        <f>SUM(Formulario!H69:H86)</f>
        <v>18</v>
      </c>
      <c r="L51" s="200"/>
      <c r="M51" s="201">
        <f t="shared" si="0"/>
        <v>0</v>
      </c>
      <c r="N51" s="202"/>
    </row>
    <row r="52" spans="2:14" x14ac:dyDescent="0.25">
      <c r="B52" s="196" t="s">
        <v>33</v>
      </c>
      <c r="C52" s="197"/>
      <c r="D52" s="197"/>
      <c r="E52" s="197"/>
      <c r="F52" s="198"/>
      <c r="G52" s="199">
        <f>SUM(Formulario!G87:G91)</f>
        <v>0</v>
      </c>
      <c r="H52" s="200"/>
      <c r="I52" s="199">
        <f>SUM(Formulario!F87:F91)</f>
        <v>5</v>
      </c>
      <c r="J52" s="200"/>
      <c r="K52" s="199">
        <f>SUM(Formulario!H87:H91)</f>
        <v>5</v>
      </c>
      <c r="L52" s="200"/>
      <c r="M52" s="201">
        <f t="shared" si="0"/>
        <v>0</v>
      </c>
      <c r="N52" s="202"/>
    </row>
    <row r="53" spans="2:14" x14ac:dyDescent="0.25">
      <c r="B53" s="196" t="s">
        <v>42</v>
      </c>
      <c r="C53" s="197"/>
      <c r="D53" s="197"/>
      <c r="E53" s="197"/>
      <c r="F53" s="198"/>
      <c r="G53" s="199">
        <f>SUM(Formulario!G92:G96)</f>
        <v>0</v>
      </c>
      <c r="H53" s="200"/>
      <c r="I53" s="199">
        <f>SUM(Formulario!F92:F96)</f>
        <v>5</v>
      </c>
      <c r="J53" s="200"/>
      <c r="K53" s="199">
        <f>SUM(Formulario!H92:H96)</f>
        <v>5</v>
      </c>
      <c r="L53" s="200"/>
      <c r="M53" s="201">
        <f t="shared" si="0"/>
        <v>0</v>
      </c>
      <c r="N53" s="202"/>
    </row>
    <row r="54" spans="2:14" ht="14.4" thickBot="1" x14ac:dyDescent="0.3">
      <c r="B54" s="254" t="s">
        <v>43</v>
      </c>
      <c r="C54" s="255"/>
      <c r="D54" s="255"/>
      <c r="E54" s="255"/>
      <c r="F54" s="256"/>
      <c r="G54" s="203">
        <f>SUM(Formulario!G97:G99)</f>
        <v>0</v>
      </c>
      <c r="H54" s="204"/>
      <c r="I54" s="203">
        <f>SUM(Formulario!F97:F99)</f>
        <v>3</v>
      </c>
      <c r="J54" s="204"/>
      <c r="K54" s="203">
        <f>SUM(Formulario!H97:H99)</f>
        <v>3</v>
      </c>
      <c r="L54" s="204"/>
      <c r="M54" s="205">
        <f t="shared" si="0"/>
        <v>0</v>
      </c>
      <c r="N54" s="206"/>
    </row>
    <row r="55" spans="2:14" x14ac:dyDescent="0.25">
      <c r="B55" s="47"/>
      <c r="C55" s="47"/>
      <c r="D55" s="47"/>
      <c r="E55" s="47"/>
      <c r="F55" s="47"/>
      <c r="G55" s="47"/>
      <c r="H55" s="47"/>
      <c r="I55" s="47"/>
      <c r="J55" s="47"/>
      <c r="K55" s="47"/>
      <c r="L55" s="47"/>
      <c r="M55" s="47"/>
      <c r="N55" s="47"/>
    </row>
    <row r="56" spans="2:14" x14ac:dyDescent="0.25">
      <c r="B56" s="47"/>
      <c r="C56" s="47"/>
      <c r="D56" s="47"/>
      <c r="E56" s="47"/>
      <c r="F56" s="47"/>
      <c r="G56" s="47"/>
      <c r="H56" s="47"/>
      <c r="I56" s="47"/>
      <c r="J56" s="47"/>
      <c r="K56" s="47"/>
      <c r="L56" s="47"/>
      <c r="M56" s="47"/>
      <c r="N56" s="47"/>
    </row>
    <row r="57" spans="2:14" x14ac:dyDescent="0.25">
      <c r="B57" s="47"/>
      <c r="C57" s="47"/>
      <c r="D57" s="47"/>
      <c r="E57" s="47"/>
      <c r="F57" s="47"/>
      <c r="G57" s="47"/>
      <c r="H57" s="47"/>
      <c r="I57" s="47"/>
      <c r="J57" s="47"/>
      <c r="K57" s="47"/>
      <c r="L57" s="47"/>
      <c r="M57" s="47"/>
      <c r="N57" s="47"/>
    </row>
    <row r="58" spans="2:14" x14ac:dyDescent="0.25">
      <c r="B58" s="47"/>
      <c r="C58" s="47"/>
      <c r="D58" s="47"/>
      <c r="E58" s="47"/>
      <c r="F58" s="47"/>
      <c r="G58" s="47"/>
      <c r="H58" s="47"/>
      <c r="I58" s="47"/>
      <c r="J58" s="47"/>
      <c r="K58" s="47"/>
      <c r="L58" s="47"/>
      <c r="M58" s="47"/>
      <c r="N58" s="47"/>
    </row>
    <row r="59" spans="2:14" x14ac:dyDescent="0.25">
      <c r="B59" s="47"/>
      <c r="C59" s="47"/>
      <c r="D59" s="47"/>
      <c r="E59" s="47"/>
      <c r="F59" s="47"/>
      <c r="G59" s="47"/>
      <c r="H59" s="47"/>
      <c r="I59" s="47"/>
      <c r="J59" s="47"/>
      <c r="K59" s="47"/>
      <c r="L59" s="47"/>
      <c r="M59" s="47"/>
      <c r="N59" s="47"/>
    </row>
    <row r="60" spans="2:14" x14ac:dyDescent="0.25">
      <c r="B60" s="47"/>
      <c r="C60" s="47"/>
      <c r="D60" s="47"/>
      <c r="E60" s="47"/>
      <c r="F60" s="47"/>
      <c r="G60" s="47"/>
      <c r="H60" s="47"/>
      <c r="I60" s="47"/>
      <c r="J60" s="47"/>
      <c r="K60" s="47"/>
      <c r="L60" s="47"/>
      <c r="M60" s="47"/>
      <c r="N60" s="47"/>
    </row>
    <row r="61" spans="2:14" x14ac:dyDescent="0.25">
      <c r="B61" s="47"/>
      <c r="C61" s="47"/>
      <c r="D61" s="47"/>
      <c r="E61" s="47"/>
      <c r="F61" s="47"/>
      <c r="G61" s="47"/>
      <c r="H61" s="47"/>
      <c r="I61" s="47"/>
      <c r="J61" s="47"/>
      <c r="K61" s="47"/>
      <c r="L61" s="47"/>
      <c r="M61" s="47"/>
      <c r="N61" s="47"/>
    </row>
    <row r="62" spans="2:14" x14ac:dyDescent="0.25">
      <c r="B62" s="47"/>
      <c r="C62" s="47"/>
      <c r="D62" s="47"/>
      <c r="E62" s="47"/>
      <c r="F62" s="47"/>
      <c r="G62" s="47"/>
      <c r="H62" s="47"/>
      <c r="I62" s="47"/>
      <c r="J62" s="47"/>
      <c r="K62" s="47"/>
      <c r="L62" s="47"/>
      <c r="M62" s="47"/>
      <c r="N62" s="47"/>
    </row>
    <row r="63" spans="2:14" x14ac:dyDescent="0.25">
      <c r="B63" s="47"/>
      <c r="C63" s="47"/>
      <c r="D63" s="47"/>
      <c r="E63" s="47"/>
      <c r="F63" s="47"/>
      <c r="G63" s="47"/>
      <c r="H63" s="47"/>
      <c r="I63" s="47"/>
      <c r="J63" s="47"/>
      <c r="K63" s="47"/>
      <c r="L63" s="47"/>
      <c r="M63" s="47"/>
      <c r="N63" s="47"/>
    </row>
    <row r="64" spans="2:14" x14ac:dyDescent="0.25">
      <c r="B64" s="47"/>
      <c r="C64" s="47"/>
      <c r="D64" s="47"/>
      <c r="E64" s="47"/>
      <c r="F64" s="47"/>
      <c r="G64" s="47"/>
      <c r="H64" s="47"/>
      <c r="I64" s="47"/>
      <c r="J64" s="47"/>
      <c r="K64" s="47"/>
      <c r="L64" s="47"/>
      <c r="M64" s="47"/>
      <c r="N64" s="47"/>
    </row>
    <row r="65" spans="2:14" x14ac:dyDescent="0.25">
      <c r="B65" s="47"/>
      <c r="C65" s="47"/>
      <c r="D65" s="47"/>
      <c r="E65" s="47"/>
      <c r="F65" s="47"/>
      <c r="G65" s="47"/>
      <c r="H65" s="47"/>
      <c r="I65" s="47"/>
      <c r="J65" s="47"/>
      <c r="K65" s="47"/>
      <c r="L65" s="47"/>
      <c r="M65" s="47"/>
      <c r="N65" s="47"/>
    </row>
    <row r="66" spans="2:14" x14ac:dyDescent="0.25">
      <c r="B66" s="47"/>
      <c r="C66" s="47"/>
      <c r="D66" s="47"/>
      <c r="E66" s="47"/>
      <c r="F66" s="47"/>
      <c r="G66" s="47"/>
      <c r="H66" s="47"/>
      <c r="I66" s="47"/>
      <c r="J66" s="47"/>
      <c r="K66" s="47"/>
      <c r="L66" s="47"/>
      <c r="M66" s="47"/>
      <c r="N66" s="47"/>
    </row>
    <row r="67" spans="2:14" x14ac:dyDescent="0.25">
      <c r="B67" s="47"/>
      <c r="C67" s="47"/>
      <c r="D67" s="47"/>
      <c r="E67" s="47"/>
      <c r="F67" s="47"/>
      <c r="G67" s="47"/>
      <c r="H67" s="47"/>
      <c r="I67" s="47"/>
      <c r="J67" s="47"/>
      <c r="K67" s="47"/>
      <c r="L67" s="47"/>
      <c r="M67" s="47"/>
      <c r="N67" s="47"/>
    </row>
    <row r="68" spans="2:14" x14ac:dyDescent="0.25">
      <c r="B68" s="47"/>
      <c r="C68" s="47"/>
      <c r="D68" s="47"/>
      <c r="E68" s="47"/>
      <c r="F68" s="47"/>
      <c r="G68" s="47"/>
      <c r="H68" s="47"/>
      <c r="I68" s="47"/>
      <c r="J68" s="47"/>
      <c r="K68" s="47"/>
      <c r="L68" s="47"/>
      <c r="M68" s="47"/>
      <c r="N68" s="47"/>
    </row>
    <row r="69" spans="2:14" x14ac:dyDescent="0.25">
      <c r="B69" s="47"/>
      <c r="C69" s="47"/>
      <c r="D69" s="47"/>
      <c r="E69" s="47"/>
      <c r="F69" s="47"/>
      <c r="G69" s="47"/>
      <c r="H69" s="47"/>
      <c r="I69" s="47"/>
      <c r="J69" s="47"/>
      <c r="K69" s="47"/>
      <c r="L69" s="47"/>
      <c r="M69" s="47"/>
      <c r="N69" s="47"/>
    </row>
    <row r="70" spans="2:14" x14ac:dyDescent="0.25">
      <c r="B70" s="47"/>
      <c r="C70" s="47"/>
      <c r="D70" s="47"/>
      <c r="E70" s="47"/>
      <c r="F70" s="47"/>
      <c r="G70" s="47"/>
      <c r="H70" s="47"/>
      <c r="I70" s="47"/>
      <c r="J70" s="47"/>
      <c r="K70" s="47"/>
      <c r="L70" s="47"/>
      <c r="M70" s="47"/>
      <c r="N70" s="47"/>
    </row>
    <row r="71" spans="2:14" x14ac:dyDescent="0.25">
      <c r="B71" s="47"/>
      <c r="C71" s="47"/>
      <c r="D71" s="47"/>
      <c r="E71" s="47"/>
      <c r="F71" s="47"/>
      <c r="G71" s="47"/>
      <c r="H71" s="47"/>
      <c r="I71" s="47"/>
      <c r="J71" s="47"/>
      <c r="K71" s="47"/>
      <c r="L71" s="47"/>
      <c r="M71" s="47"/>
      <c r="N71" s="47"/>
    </row>
    <row r="72" spans="2:14" x14ac:dyDescent="0.25">
      <c r="B72" s="47"/>
      <c r="C72" s="47"/>
      <c r="D72" s="47"/>
      <c r="E72" s="47"/>
      <c r="F72" s="47"/>
      <c r="G72" s="47"/>
      <c r="H72" s="47"/>
      <c r="I72" s="47"/>
      <c r="J72" s="47"/>
      <c r="K72" s="47"/>
      <c r="L72" s="47"/>
      <c r="M72" s="47"/>
      <c r="N72" s="47"/>
    </row>
    <row r="73" spans="2:14" x14ac:dyDescent="0.25">
      <c r="B73" s="47"/>
      <c r="C73" s="47"/>
      <c r="D73" s="47"/>
      <c r="E73" s="47"/>
      <c r="F73" s="47"/>
      <c r="G73" s="47"/>
      <c r="H73" s="47"/>
      <c r="I73" s="47"/>
      <c r="J73" s="47"/>
      <c r="K73" s="47"/>
      <c r="L73" s="47"/>
      <c r="M73" s="47"/>
      <c r="N73" s="47"/>
    </row>
    <row r="74" spans="2:14" x14ac:dyDescent="0.25">
      <c r="B74" s="47"/>
      <c r="C74" s="47"/>
      <c r="D74" s="47"/>
      <c r="E74" s="47"/>
      <c r="F74" s="47"/>
      <c r="G74" s="47"/>
      <c r="H74" s="47"/>
      <c r="I74" s="47"/>
      <c r="J74" s="47"/>
      <c r="K74" s="47"/>
      <c r="L74" s="47"/>
      <c r="M74" s="47"/>
      <c r="N74" s="47"/>
    </row>
    <row r="75" spans="2:14" x14ac:dyDescent="0.25">
      <c r="B75" s="47"/>
      <c r="C75" s="47"/>
      <c r="D75" s="47"/>
      <c r="E75" s="47"/>
      <c r="F75" s="47"/>
      <c r="G75" s="47"/>
      <c r="H75" s="47"/>
      <c r="I75" s="47"/>
      <c r="J75" s="47"/>
      <c r="K75" s="47"/>
      <c r="L75" s="47"/>
      <c r="M75" s="47"/>
      <c r="N75" s="47"/>
    </row>
    <row r="76" spans="2:14" ht="14.4" thickBot="1" x14ac:dyDescent="0.3">
      <c r="B76" s="47"/>
      <c r="C76" s="47"/>
      <c r="D76" s="47"/>
      <c r="E76" s="47"/>
      <c r="F76" s="47"/>
      <c r="G76" s="47"/>
      <c r="H76" s="47"/>
      <c r="I76" s="47"/>
      <c r="J76" s="47"/>
      <c r="K76" s="47"/>
      <c r="L76" s="47"/>
      <c r="M76" s="47"/>
      <c r="N76" s="47"/>
    </row>
    <row r="77" spans="2:14" x14ac:dyDescent="0.25">
      <c r="B77" s="214" t="s">
        <v>186</v>
      </c>
      <c r="C77" s="215"/>
      <c r="D77" s="215"/>
      <c r="E77" s="215"/>
      <c r="F77" s="215"/>
      <c r="G77" s="215"/>
      <c r="H77" s="215"/>
      <c r="I77" s="215"/>
      <c r="J77" s="215"/>
      <c r="K77" s="215"/>
      <c r="L77" s="215"/>
      <c r="M77" s="215"/>
      <c r="N77" s="216"/>
    </row>
    <row r="78" spans="2:14" x14ac:dyDescent="0.25">
      <c r="B78" s="265" t="s">
        <v>32</v>
      </c>
      <c r="C78" s="266"/>
      <c r="D78" s="266"/>
      <c r="E78" s="266"/>
      <c r="F78" s="266"/>
      <c r="G78" s="266"/>
      <c r="H78" s="266"/>
      <c r="I78" s="266"/>
      <c r="J78" s="266"/>
      <c r="K78" s="266"/>
      <c r="L78" s="266"/>
      <c r="M78" s="266"/>
      <c r="N78" s="267"/>
    </row>
    <row r="79" spans="2:14" x14ac:dyDescent="0.25">
      <c r="B79" s="263" t="str">
        <f>IF(Formulario!E10="No","1.1 Dirección: Implementar estrategias sostenibles internacionales o nacionales, incluir un plan detallado de acciones y un comité responsable.",IF(Formulario!E10="Sí","1.1 Dirección: Dar seguimiento al cumplimiento de las políticas o estrategias sostenibles.",""))</f>
        <v/>
      </c>
      <c r="C79" s="145"/>
      <c r="D79" s="145"/>
      <c r="E79" s="145"/>
      <c r="F79" s="145"/>
      <c r="G79" s="145"/>
      <c r="H79" s="145"/>
      <c r="I79" s="145"/>
      <c r="J79" s="145"/>
      <c r="K79" s="145"/>
      <c r="L79" s="145"/>
      <c r="M79" s="145"/>
      <c r="N79" s="264"/>
    </row>
    <row r="80" spans="2:14" x14ac:dyDescent="0.25">
      <c r="B80" s="263" t="str">
        <f>IF(Formulario!E14="No","1.2 Sistemas: Analizar las amenazas incluyendo los efectos del cambio climático e incorporarlos en los planes de respuesta y recuperación.",IF(Formulario!E14="Sí","1.2 Sistemas: Revisar frecuentemente y mantener actualizados los planes de respuesta y recuperación.",""))</f>
        <v/>
      </c>
      <c r="C80" s="145"/>
      <c r="D80" s="145"/>
      <c r="E80" s="145"/>
      <c r="F80" s="145"/>
      <c r="G80" s="145"/>
      <c r="H80" s="145"/>
      <c r="I80" s="145"/>
      <c r="J80" s="145"/>
      <c r="K80" s="145"/>
      <c r="L80" s="145"/>
      <c r="M80" s="145"/>
      <c r="N80" s="264"/>
    </row>
    <row r="81" spans="2:14" x14ac:dyDescent="0.25">
      <c r="B81" s="303" t="str">
        <f>IF(Formulario!E17="No","1.3 Financiamiento: Asignar una partida presupuestaria para la implementación de acciones sostenibles, incluída la respuesta y recuperación.",IF(Formulario!E17="Sí","1.3 Financiamiento: Revisar la asignación presupuestaria según la actualización de planes de respuesta y recuperación.",""))</f>
        <v/>
      </c>
      <c r="C81" s="304"/>
      <c r="D81" s="304"/>
      <c r="E81" s="304"/>
      <c r="F81" s="304"/>
      <c r="G81" s="304"/>
      <c r="H81" s="304"/>
      <c r="I81" s="304"/>
      <c r="J81" s="304"/>
      <c r="K81" s="304"/>
      <c r="L81" s="304"/>
      <c r="M81" s="304"/>
      <c r="N81" s="305"/>
    </row>
    <row r="82" spans="2:14" x14ac:dyDescent="0.25">
      <c r="B82" s="92" t="s">
        <v>12</v>
      </c>
      <c r="C82" s="91"/>
      <c r="D82" s="91"/>
      <c r="E82" s="91"/>
      <c r="F82" s="91"/>
      <c r="G82" s="91"/>
      <c r="H82" s="91"/>
      <c r="I82" s="91"/>
      <c r="J82" s="91"/>
      <c r="K82" s="91"/>
      <c r="L82" s="91"/>
      <c r="M82" s="91"/>
      <c r="N82" s="93"/>
    </row>
    <row r="83" spans="2:14" x14ac:dyDescent="0.25">
      <c r="B83" s="268" t="str">
        <f>IF(Formulario!E20="No", "2.1 Planificación: Implementar acciones para el uso eficiente del agua, incluir sensibilización y un comité responsable. ",IF(Formulario!E20="Sí","2.1 Planificación: Dar seguimiento al cumplimiento del plan ambiental referente al uso del agua.",""))</f>
        <v/>
      </c>
      <c r="C83" s="269"/>
      <c r="D83" s="269"/>
      <c r="E83" s="269"/>
      <c r="F83" s="269"/>
      <c r="G83" s="269"/>
      <c r="H83" s="269"/>
      <c r="I83" s="269"/>
      <c r="J83" s="269"/>
      <c r="K83" s="269"/>
      <c r="L83" s="269"/>
      <c r="M83" s="269"/>
      <c r="N83" s="270"/>
    </row>
    <row r="84" spans="2:14" x14ac:dyDescent="0.25">
      <c r="B84" s="268" t="str">
        <f>IF(Formulario!E23="No", "2.2 Eficiencia: Adquirir equipos eficientes con el uso del agua. ",IF(Formulario!E23="Sí","2.2 Eficiencia: Aumentar progresivamente el porcentaje de equipos eficientes.",""))</f>
        <v/>
      </c>
      <c r="C84" s="269"/>
      <c r="D84" s="269"/>
      <c r="E84" s="269"/>
      <c r="F84" s="269"/>
      <c r="G84" s="269"/>
      <c r="H84" s="269"/>
      <c r="I84" s="269"/>
      <c r="J84" s="269"/>
      <c r="K84" s="269"/>
      <c r="L84" s="269"/>
      <c r="M84" s="269"/>
      <c r="N84" s="270"/>
    </row>
    <row r="85" spans="2:14" x14ac:dyDescent="0.25">
      <c r="B85" s="268" t="str">
        <f>IF(Formulario!E30="No", "2.3 Aguas residuales: Tratar el agua contaminada por productos químicos previo al despacho al sumidero. ",IF(Formulario!E30="Sí","2.3 Aguas residuales: Considerar el tratamiento y reutilización del agua cuando sea posible.",""))</f>
        <v/>
      </c>
      <c r="C85" s="269"/>
      <c r="D85" s="269"/>
      <c r="E85" s="269"/>
      <c r="F85" s="269"/>
      <c r="G85" s="269"/>
      <c r="H85" s="269"/>
      <c r="I85" s="269"/>
      <c r="J85" s="269"/>
      <c r="K85" s="269"/>
      <c r="L85" s="269"/>
      <c r="M85" s="269"/>
      <c r="N85" s="270"/>
    </row>
    <row r="86" spans="2:14" x14ac:dyDescent="0.25">
      <c r="B86" s="268" t="str">
        <f>IF(Formulario!E34="No", "2.4 Mantenimiento: Realizar mantenimientos preventivos a las máquinas que utilicen agua. ",IF(Formulario!E34="Sí","2.4 Mantenimiento: Registrar las prácticas de mantenimiento en bitácoras.",""))</f>
        <v/>
      </c>
      <c r="C86" s="269"/>
      <c r="D86" s="269"/>
      <c r="E86" s="269"/>
      <c r="F86" s="269"/>
      <c r="G86" s="269"/>
      <c r="H86" s="269"/>
      <c r="I86" s="269"/>
      <c r="J86" s="269"/>
      <c r="K86" s="269"/>
      <c r="L86" s="269"/>
      <c r="M86" s="269"/>
      <c r="N86" s="270"/>
    </row>
    <row r="87" spans="2:14" x14ac:dyDescent="0.25">
      <c r="B87" s="223" t="s">
        <v>16</v>
      </c>
      <c r="C87" s="224"/>
      <c r="D87" s="224"/>
      <c r="E87" s="224"/>
      <c r="F87" s="224"/>
      <c r="G87" s="224"/>
      <c r="H87" s="224"/>
      <c r="I87" s="224"/>
      <c r="J87" s="224"/>
      <c r="K87" s="224"/>
      <c r="L87" s="224"/>
      <c r="M87" s="224"/>
      <c r="N87" s="225"/>
    </row>
    <row r="88" spans="2:14" x14ac:dyDescent="0.25">
      <c r="B88" s="271" t="str">
        <f>IF(Formulario!E36="No", "3.1 Planificación: Implementar acciones para el uso eficiente de la energía, incluir sensibilización y un comité responsable. ",IF(Formulario!E36="Sí","3.1 Planificación: Dar seguimiento al cumplimiento del plan ambiental referente al uso de la energía.",""))</f>
        <v/>
      </c>
      <c r="C88" s="272"/>
      <c r="D88" s="272"/>
      <c r="E88" s="272"/>
      <c r="F88" s="272"/>
      <c r="G88" s="272"/>
      <c r="H88" s="272"/>
      <c r="I88" s="272"/>
      <c r="J88" s="272"/>
      <c r="K88" s="272"/>
      <c r="L88" s="272"/>
      <c r="M88" s="272"/>
      <c r="N88" s="273"/>
    </row>
    <row r="89" spans="2:14" x14ac:dyDescent="0.25">
      <c r="B89" s="271" t="str">
        <f>IF(Formulario!E40="No", "3.2 Energía renovable: Instalar fuentes de energía renovable para reducir la compra de energía a la red eléctrica nacional. ",IF(Formulario!E40="Sí","3.2 Energía renovable: Dar mantenimiento periódico a los sistemas de energía renovable.",""))</f>
        <v/>
      </c>
      <c r="C89" s="272"/>
      <c r="D89" s="272"/>
      <c r="E89" s="272"/>
      <c r="F89" s="272"/>
      <c r="G89" s="272"/>
      <c r="H89" s="272"/>
      <c r="I89" s="272"/>
      <c r="J89" s="272"/>
      <c r="K89" s="272"/>
      <c r="L89" s="272"/>
      <c r="M89" s="272"/>
      <c r="N89" s="273"/>
    </row>
    <row r="90" spans="2:14" x14ac:dyDescent="0.25">
      <c r="B90" s="268" t="str">
        <f>IF(Formulario!E45="No", "3.3 Eficiencia energética: Adquirir equipos eficientes con el uso de la electricidad. ",IF(Formulario!E45="Sí","3.3 Eficiencia energética: Aumentar progresivamente el porcentaje de equipos eficientes.",""))</f>
        <v/>
      </c>
      <c r="C90" s="269"/>
      <c r="D90" s="269"/>
      <c r="E90" s="269"/>
      <c r="F90" s="269"/>
      <c r="G90" s="269"/>
      <c r="H90" s="269"/>
      <c r="I90" s="269"/>
      <c r="J90" s="269"/>
      <c r="K90" s="269"/>
      <c r="L90" s="269"/>
      <c r="M90" s="269"/>
      <c r="N90" s="270"/>
    </row>
    <row r="91" spans="2:14" x14ac:dyDescent="0.25">
      <c r="B91" s="268" t="str">
        <f>IF(Formulario!E50="No", "3.4 Fuentes naturales de energía: Aprovechar la luz natural durante el día. ",IF(Formulario!E50="Sí","3.4 Fuentes naturales de energía: Incrementar progresivamente las zonas con luz natural durante el día.",""))</f>
        <v/>
      </c>
      <c r="C91" s="269"/>
      <c r="D91" s="269"/>
      <c r="E91" s="269"/>
      <c r="F91" s="269"/>
      <c r="G91" s="269"/>
      <c r="H91" s="269"/>
      <c r="I91" s="269"/>
      <c r="J91" s="269"/>
      <c r="K91" s="269"/>
      <c r="L91" s="269"/>
      <c r="M91" s="269"/>
      <c r="N91" s="270"/>
    </row>
    <row r="92" spans="2:14" x14ac:dyDescent="0.25">
      <c r="B92" s="268" t="str">
        <f>IF(Formulario!E52="No", "3.5 Uso de energía: Mantener la temperatura dentro de rangos de confort térmico durante todo el año. ",IF(Formulario!E52="Sí","3.4 Uso de energía: Verificar que no existan infiltraciones o fugas de aire.",""))</f>
        <v/>
      </c>
      <c r="C92" s="269"/>
      <c r="D92" s="269"/>
      <c r="E92" s="269"/>
      <c r="F92" s="269"/>
      <c r="G92" s="269"/>
      <c r="H92" s="269"/>
      <c r="I92" s="269"/>
      <c r="J92" s="269"/>
      <c r="K92" s="269"/>
      <c r="L92" s="269"/>
      <c r="M92" s="269"/>
      <c r="N92" s="270"/>
    </row>
    <row r="93" spans="2:14" x14ac:dyDescent="0.25">
      <c r="B93" s="268" t="str">
        <f>IF(Formulario!E54="No", "3.6 Mantenimiento: Realizar mantenimientos preventivos a las máquinas que utilicen energía. ",IF(Formulario!E54="Sí","3.6 Mantenimiento: Registrar las prácticas de mantenimiento en bitácoras.",""))</f>
        <v/>
      </c>
      <c r="C93" s="269"/>
      <c r="D93" s="269"/>
      <c r="E93" s="269"/>
      <c r="F93" s="269"/>
      <c r="G93" s="269"/>
      <c r="H93" s="269"/>
      <c r="I93" s="269"/>
      <c r="J93" s="269"/>
      <c r="K93" s="269"/>
      <c r="L93" s="269"/>
      <c r="M93" s="269"/>
      <c r="N93" s="270"/>
    </row>
    <row r="94" spans="2:14" x14ac:dyDescent="0.25">
      <c r="B94" s="223" t="s">
        <v>23</v>
      </c>
      <c r="C94" s="224"/>
      <c r="D94" s="224"/>
      <c r="E94" s="224"/>
      <c r="F94" s="224"/>
      <c r="G94" s="224"/>
      <c r="H94" s="224"/>
      <c r="I94" s="224"/>
      <c r="J94" s="224"/>
      <c r="K94" s="224"/>
      <c r="L94" s="224"/>
      <c r="M94" s="224"/>
      <c r="N94" s="225"/>
    </row>
    <row r="95" spans="2:14" x14ac:dyDescent="0.25">
      <c r="B95" s="268" t="str">
        <f>IF(Formulario!E56="No", "4.1 Huella de carbono: Medir la huella de carbono del hospital cada año. ",IF(Formulario!E56="Sí","4.1 Huella de carbono: Plantear y cumplir metas de reducción de la huella de carbono del hospital.",""))</f>
        <v/>
      </c>
      <c r="C95" s="269"/>
      <c r="D95" s="269"/>
      <c r="E95" s="269"/>
      <c r="F95" s="269"/>
      <c r="G95" s="269"/>
      <c r="H95" s="269"/>
      <c r="I95" s="269"/>
      <c r="J95" s="269"/>
      <c r="K95" s="269"/>
      <c r="L95" s="269"/>
      <c r="M95" s="269"/>
      <c r="N95" s="270"/>
    </row>
    <row r="96" spans="2:14" x14ac:dyDescent="0.25">
      <c r="B96" s="268" t="str">
        <f>IF(Formulario!E57="No", "4.2 Gases anestésicos: Considerar reducir el uso de gases anestésicos. ",IF(Formulario!E57="Sí","4.2 Gases anestésicos:Fomentar el uso de otras alternativas que no afecten a la atmósfera.",""))</f>
        <v/>
      </c>
      <c r="C96" s="269"/>
      <c r="D96" s="269"/>
      <c r="E96" s="269"/>
      <c r="F96" s="269"/>
      <c r="G96" s="269"/>
      <c r="H96" s="269"/>
      <c r="I96" s="269"/>
      <c r="J96" s="269"/>
      <c r="K96" s="269"/>
      <c r="L96" s="269"/>
      <c r="M96" s="269"/>
      <c r="N96" s="270"/>
    </row>
    <row r="97" spans="2:14" x14ac:dyDescent="0.25">
      <c r="B97" s="268" t="str">
        <f>IF(Formulario!E60="No", "4.3 Refrigerantes: Eliminar el uso de refrigerantes que puedan afectar a la atmósfera como CFCs. ",IF(Formulario!E60="Sí","4.3 Refrigerantes: Evitar la adquisición de productos refrigerantes que puedan dañar la atmósfera.",""))</f>
        <v/>
      </c>
      <c r="C97" s="269"/>
      <c r="D97" s="269"/>
      <c r="E97" s="269"/>
      <c r="F97" s="269"/>
      <c r="G97" s="269"/>
      <c r="H97" s="269"/>
      <c r="I97" s="269"/>
      <c r="J97" s="269"/>
      <c r="K97" s="269"/>
      <c r="L97" s="269"/>
      <c r="M97" s="269"/>
      <c r="N97" s="270"/>
    </row>
    <row r="98" spans="2:14" x14ac:dyDescent="0.25">
      <c r="B98" s="223" t="s">
        <v>26</v>
      </c>
      <c r="C98" s="224"/>
      <c r="D98" s="224"/>
      <c r="E98" s="224"/>
      <c r="F98" s="224"/>
      <c r="G98" s="224"/>
      <c r="H98" s="224"/>
      <c r="I98" s="224"/>
      <c r="J98" s="224"/>
      <c r="K98" s="224"/>
      <c r="L98" s="224"/>
      <c r="M98" s="224"/>
      <c r="N98" s="225"/>
    </row>
    <row r="99" spans="2:14" x14ac:dyDescent="0.25">
      <c r="B99" s="268" t="str">
        <f>IF(Formulario!E62="No", "5.1 Eliminación de mercurio: Eliminar progresivamente los dispositivos que utilicen mercurio. ",IF(Formulario!E62="Sí","5.1 Eliminación de mercurio: No volver a adquirir componentes con mercurio.",""))</f>
        <v/>
      </c>
      <c r="C99" s="269"/>
      <c r="D99" s="269"/>
      <c r="E99" s="269"/>
      <c r="F99" s="269"/>
      <c r="G99" s="269"/>
      <c r="H99" s="269"/>
      <c r="I99" s="269"/>
      <c r="J99" s="269"/>
      <c r="K99" s="269"/>
      <c r="L99" s="269"/>
      <c r="M99" s="269"/>
      <c r="N99" s="270"/>
    </row>
    <row r="100" spans="2:14" x14ac:dyDescent="0.25">
      <c r="B100" s="268" t="str">
        <f>IF(Formulario!E63="No", "5.2 Minimización de productos farmacéuticos y peligrosos: Contar con un procedimiento que guíe la adquisición de estos productos. ",IF(Formulario!E63="Sí","5.2 Minimización de productos farmacéuticos y peligrosos: Revisar con frecuencia y actualizar el procedimiento para minimización.",""))</f>
        <v/>
      </c>
      <c r="C100" s="269"/>
      <c r="D100" s="269"/>
      <c r="E100" s="269"/>
      <c r="F100" s="269"/>
      <c r="G100" s="269"/>
      <c r="H100" s="269"/>
      <c r="I100" s="269"/>
      <c r="J100" s="269"/>
      <c r="K100" s="269"/>
      <c r="L100" s="269"/>
      <c r="M100" s="269"/>
      <c r="N100" s="270"/>
    </row>
    <row r="101" spans="2:14" x14ac:dyDescent="0.25">
      <c r="B101" s="268" t="str">
        <f>IF(Formulario!E65="No","5.3 Almacenamiento materiales peligrosos: Almacenar estos materiales según la normativa nacional. ",IF(Formulario!E65="Sí","5.3 Almacenamiento materiales peligrosos: Asegurar que los materiales estén almacenados según la normativa nacional.",""))</f>
        <v/>
      </c>
      <c r="C101" s="269"/>
      <c r="D101" s="269"/>
      <c r="E101" s="269"/>
      <c r="F101" s="269"/>
      <c r="G101" s="269"/>
      <c r="H101" s="269"/>
      <c r="I101" s="269"/>
      <c r="J101" s="269"/>
      <c r="K101" s="269"/>
      <c r="L101" s="269"/>
      <c r="M101" s="269"/>
      <c r="N101" s="270"/>
    </row>
    <row r="102" spans="2:14" x14ac:dyDescent="0.25">
      <c r="B102" s="268" t="str">
        <f>IF(Formulario!E67="No", "5.4 Uso de materiales peligrosos: Almacenar y manipular estos materiales según la normativa nacional. ",IF(Formulario!E67="Sí","5.4 Uso de materiales peligrosos: Asegurar que los materiales estén almacenados y se manipulen correctamente.",""))</f>
        <v/>
      </c>
      <c r="C102" s="269"/>
      <c r="D102" s="269"/>
      <c r="E102" s="269"/>
      <c r="F102" s="269"/>
      <c r="G102" s="269"/>
      <c r="H102" s="269"/>
      <c r="I102" s="269"/>
      <c r="J102" s="269"/>
      <c r="K102" s="269"/>
      <c r="L102" s="269"/>
      <c r="M102" s="269"/>
      <c r="N102" s="270"/>
    </row>
    <row r="103" spans="2:14" x14ac:dyDescent="0.25">
      <c r="B103" s="223" t="s">
        <v>176</v>
      </c>
      <c r="C103" s="224"/>
      <c r="D103" s="224"/>
      <c r="E103" s="224"/>
      <c r="F103" s="224"/>
      <c r="G103" s="224"/>
      <c r="H103" s="224"/>
      <c r="I103" s="224"/>
      <c r="J103" s="224"/>
      <c r="K103" s="224"/>
      <c r="L103" s="224"/>
      <c r="M103" s="224"/>
      <c r="N103" s="225"/>
    </row>
    <row r="104" spans="2:14" x14ac:dyDescent="0.25">
      <c r="B104" s="268" t="str">
        <f>IF(Formulario!E69="No", "6.1 Normativa: Implementar el procedimiento para segregación de residuos según la normativa nacional. ",IF(Formulario!E69="Sí","6.1 Normativa: Revisar y actualizar periódicamente el procedimiento para segregación de residuos.",""))</f>
        <v/>
      </c>
      <c r="C104" s="269"/>
      <c r="D104" s="269"/>
      <c r="E104" s="269"/>
      <c r="F104" s="269"/>
      <c r="G104" s="269"/>
      <c r="H104" s="269"/>
      <c r="I104" s="269"/>
      <c r="J104" s="269"/>
      <c r="K104" s="269"/>
      <c r="L104" s="269"/>
      <c r="M104" s="269"/>
      <c r="N104" s="270"/>
    </row>
    <row r="105" spans="2:14" x14ac:dyDescent="0.25">
      <c r="B105" s="268" t="str">
        <f>IF(Formulario!E72="No", "6.2 Residuos comúnes: Contar con un programa de clasificación de residuos en contenedores. ",IF(Formulario!E72="Sí","6.2 Residuos comúnes: Continuar separando los residuos según la normativa vigente.",""))</f>
        <v/>
      </c>
      <c r="C105" s="269"/>
      <c r="D105" s="269"/>
      <c r="E105" s="269"/>
      <c r="F105" s="269"/>
      <c r="G105" s="269"/>
      <c r="H105" s="269"/>
      <c r="I105" s="269"/>
      <c r="J105" s="269"/>
      <c r="K105" s="269"/>
      <c r="L105" s="269"/>
      <c r="M105" s="269"/>
      <c r="N105" s="270"/>
    </row>
    <row r="106" spans="2:14" x14ac:dyDescent="0.25">
      <c r="B106" s="268" t="str">
        <f>IF(Formulario!E75="No", "6.3 Residuos biológicos: Procurar que los procedimientos para el manejo de residuos sean amigables con el ambiente. ",IF(Formulario!E75="Sí","6.3 Residuos biológicos: Seguir con el proceso según la normativa vigente.",""))</f>
        <v/>
      </c>
      <c r="C106" s="269"/>
      <c r="D106" s="269"/>
      <c r="E106" s="269"/>
      <c r="F106" s="269"/>
      <c r="G106" s="269"/>
      <c r="H106" s="269"/>
      <c r="I106" s="269"/>
      <c r="J106" s="269"/>
      <c r="K106" s="269"/>
      <c r="L106" s="269"/>
      <c r="M106" s="269"/>
      <c r="N106" s="270"/>
    </row>
    <row r="107" spans="2:14" x14ac:dyDescent="0.25">
      <c r="B107" s="268" t="str">
        <f>IF(Formulario!E78="No", "6.4 Residuos peligrosos: Procurar que los procedimientos para manejo de residuos cumpla con la normativa nacional vigente. ",IF(Formulario!E78="Sí","6.4 Residuos peligrosos: Seguir con el proceso según la normativa vigente.",""))</f>
        <v/>
      </c>
      <c r="C107" s="269"/>
      <c r="D107" s="269"/>
      <c r="E107" s="269"/>
      <c r="F107" s="269"/>
      <c r="G107" s="269"/>
      <c r="H107" s="269"/>
      <c r="I107" s="269"/>
      <c r="J107" s="269"/>
      <c r="K107" s="269"/>
      <c r="L107" s="269"/>
      <c r="M107" s="269"/>
      <c r="N107" s="270"/>
    </row>
    <row r="108" spans="2:14" x14ac:dyDescent="0.25">
      <c r="B108" s="268" t="str">
        <f>IF(Formulario!E82="No", "6.5 Reducción, reutilización y reciclaje: Asegurar que los procedimientos para manejo de residuos cumplan con la normativa nacional vigente.", IF(Formulario!E82="Sí","6.5 Reducción, reutilización y reciclaje: Continuar con el procedimiento para manejo de residuos, según la normativa vigente.",""))</f>
        <v/>
      </c>
      <c r="C108" s="269"/>
      <c r="D108" s="269"/>
      <c r="E108" s="269"/>
      <c r="F108" s="269"/>
      <c r="G108" s="269"/>
      <c r="H108" s="269"/>
      <c r="I108" s="269"/>
      <c r="J108" s="269"/>
      <c r="K108" s="269"/>
      <c r="L108" s="269"/>
      <c r="M108" s="269"/>
      <c r="N108" s="270"/>
    </row>
    <row r="109" spans="2:14" x14ac:dyDescent="0.25">
      <c r="B109" s="223" t="s">
        <v>177</v>
      </c>
      <c r="C109" s="224"/>
      <c r="D109" s="224"/>
      <c r="E109" s="224"/>
      <c r="F109" s="224"/>
      <c r="G109" s="224"/>
      <c r="H109" s="224"/>
      <c r="I109" s="224"/>
      <c r="J109" s="224"/>
      <c r="K109" s="224"/>
      <c r="L109" s="224"/>
      <c r="M109" s="224"/>
      <c r="N109" s="225"/>
    </row>
    <row r="110" spans="2:14" x14ac:dyDescent="0.25">
      <c r="B110" s="268" t="str">
        <f>IF(Formulario!E87="No", "7.1 Ropa hospitalaria: Formular un lineamiento para el uso de la ropa desechable y de tela. ",IF(Formulario!E87="Sí","7.1 Ropa hospitalaria: Asegurar el cumplimiento del lineamiento para el uso de la ropa desechable y de tela.",""))</f>
        <v/>
      </c>
      <c r="C110" s="269"/>
      <c r="D110" s="269"/>
      <c r="E110" s="269"/>
      <c r="F110" s="269"/>
      <c r="G110" s="269"/>
      <c r="H110" s="269"/>
      <c r="I110" s="269"/>
      <c r="J110" s="269"/>
      <c r="K110" s="269"/>
      <c r="L110" s="269"/>
      <c r="M110" s="269"/>
      <c r="N110" s="270"/>
    </row>
    <row r="111" spans="2:14" x14ac:dyDescent="0.25">
      <c r="B111" s="268" t="str">
        <f>IF(Formulario!E89="No", "7.2 Alimentos: Formular un procedimiento para la preparación de alimentos. ",IF(Formulario!E89="Sí","7.2 Alimentos: Asegurar el cumplimiento del procedimiento para la preparación de alimentos.",""))</f>
        <v/>
      </c>
      <c r="C111" s="269"/>
      <c r="D111" s="269"/>
      <c r="E111" s="269"/>
      <c r="F111" s="269"/>
      <c r="G111" s="269"/>
      <c r="H111" s="269"/>
      <c r="I111" s="269"/>
      <c r="J111" s="269"/>
      <c r="K111" s="269"/>
      <c r="L111" s="269"/>
      <c r="M111" s="269"/>
      <c r="N111" s="270"/>
    </row>
    <row r="112" spans="2:14" x14ac:dyDescent="0.25">
      <c r="B112" s="223" t="s">
        <v>42</v>
      </c>
      <c r="C112" s="224"/>
      <c r="D112" s="224"/>
      <c r="E112" s="224"/>
      <c r="F112" s="224"/>
      <c r="G112" s="224"/>
      <c r="H112" s="224"/>
      <c r="I112" s="224"/>
      <c r="J112" s="224"/>
      <c r="K112" s="224"/>
      <c r="L112" s="224"/>
      <c r="M112" s="224"/>
      <c r="N112" s="225"/>
    </row>
    <row r="113" spans="2:14" x14ac:dyDescent="0.25">
      <c r="B113" s="274" t="str">
        <f>IF(Formulario!E94="No", "8.1 Reducción de emisiones: Considerar la adquisición de vehículos hospitalarios no contaminantes. ",IF(Formulario!E94="Sí","8.1 Reducción de emisiones: Reemplazar progresivamente los vehículos a base de combustibles fósiles.",""))</f>
        <v/>
      </c>
      <c r="C113" s="148"/>
      <c r="D113" s="148"/>
      <c r="E113" s="148"/>
      <c r="F113" s="148"/>
      <c r="G113" s="148"/>
      <c r="H113" s="148"/>
      <c r="I113" s="148"/>
      <c r="J113" s="148"/>
      <c r="K113" s="148"/>
      <c r="L113" s="148"/>
      <c r="M113" s="148"/>
      <c r="N113" s="275"/>
    </row>
    <row r="114" spans="2:14" x14ac:dyDescent="0.25">
      <c r="B114" s="320" t="s">
        <v>43</v>
      </c>
      <c r="C114" s="321"/>
      <c r="D114" s="321"/>
      <c r="E114" s="321"/>
      <c r="F114" s="321"/>
      <c r="G114" s="321"/>
      <c r="H114" s="321"/>
      <c r="I114" s="321"/>
      <c r="J114" s="321"/>
      <c r="K114" s="321"/>
      <c r="L114" s="321"/>
      <c r="M114" s="321"/>
      <c r="N114" s="322"/>
    </row>
    <row r="115" spans="2:14" ht="14.4" thickBot="1" x14ac:dyDescent="0.3">
      <c r="B115" s="276" t="str">
        <f>IF(Formulario!E97="No", "9.1 Flora y fauna: Adecuar un área verde en el hospital o participar en programas externos de siembra de árboles. ",IF(Formulario!E97="Sí","9.1 Flora y fauna: Continuar con la siembra de plantas nativas que se adapten al terreno, clima y condiciones de riego.",""))</f>
        <v/>
      </c>
      <c r="C115" s="277"/>
      <c r="D115" s="277"/>
      <c r="E115" s="277"/>
      <c r="F115" s="277"/>
      <c r="G115" s="277"/>
      <c r="H115" s="277"/>
      <c r="I115" s="277"/>
      <c r="J115" s="277"/>
      <c r="K115" s="277"/>
      <c r="L115" s="277"/>
      <c r="M115" s="277"/>
      <c r="N115" s="278"/>
    </row>
    <row r="116" spans="2:14" ht="14.4" thickBot="1" x14ac:dyDescent="0.3">
      <c r="B116" s="47"/>
      <c r="C116" s="47"/>
      <c r="D116" s="47"/>
      <c r="E116" s="47"/>
      <c r="F116" s="47"/>
      <c r="G116" s="47"/>
      <c r="H116" s="47"/>
      <c r="I116" s="47"/>
      <c r="J116" s="47"/>
      <c r="K116" s="47"/>
      <c r="L116" s="47"/>
      <c r="M116" s="47"/>
      <c r="N116" s="47"/>
    </row>
    <row r="117" spans="2:14" ht="27.9" customHeight="1" x14ac:dyDescent="0.25">
      <c r="B117" s="297" t="s">
        <v>203</v>
      </c>
      <c r="C117" s="298"/>
      <c r="D117" s="298"/>
      <c r="E117" s="298"/>
      <c r="F117" s="298"/>
      <c r="G117" s="298"/>
      <c r="H117" s="298"/>
      <c r="I117" s="298"/>
      <c r="J117" s="298"/>
      <c r="K117" s="298"/>
      <c r="L117" s="298"/>
      <c r="M117" s="298"/>
      <c r="N117" s="299"/>
    </row>
    <row r="118" spans="2:14" x14ac:dyDescent="0.25">
      <c r="B118" s="133"/>
      <c r="C118" s="109"/>
      <c r="D118" s="109"/>
      <c r="E118" s="109"/>
      <c r="F118" s="109"/>
      <c r="G118" s="109"/>
      <c r="H118" s="109"/>
      <c r="I118" s="109"/>
      <c r="J118" s="109"/>
      <c r="K118" s="109"/>
      <c r="L118" s="109"/>
      <c r="M118" s="109"/>
      <c r="N118" s="134"/>
    </row>
    <row r="119" spans="2:14" ht="14.85" customHeight="1" x14ac:dyDescent="0.25">
      <c r="B119" s="257"/>
      <c r="C119" s="258"/>
      <c r="D119" s="258"/>
      <c r="E119" s="258"/>
      <c r="F119" s="258"/>
      <c r="G119" s="258"/>
      <c r="H119" s="109"/>
      <c r="I119" s="109"/>
      <c r="J119" s="109"/>
      <c r="K119" s="109"/>
      <c r="L119" s="109"/>
      <c r="M119" s="109"/>
      <c r="N119" s="134"/>
    </row>
    <row r="120" spans="2:14" ht="14.4" customHeight="1" x14ac:dyDescent="0.25">
      <c r="B120" s="257" t="s">
        <v>88</v>
      </c>
      <c r="C120" s="258"/>
      <c r="D120" s="258"/>
      <c r="E120" s="258"/>
      <c r="F120" s="258"/>
      <c r="G120" s="258"/>
      <c r="H120" s="109"/>
      <c r="I120" s="109"/>
      <c r="J120" s="109"/>
      <c r="K120" s="109"/>
      <c r="L120" s="109"/>
      <c r="M120" s="109"/>
      <c r="N120" s="134"/>
    </row>
    <row r="121" spans="2:14" x14ac:dyDescent="0.25">
      <c r="B121" s="259" t="s">
        <v>89</v>
      </c>
      <c r="C121" s="260"/>
      <c r="D121" s="260" t="s">
        <v>90</v>
      </c>
      <c r="E121" s="260"/>
      <c r="F121" s="260" t="s">
        <v>91</v>
      </c>
      <c r="G121" s="260"/>
      <c r="H121" s="260" t="s">
        <v>92</v>
      </c>
      <c r="I121" s="260"/>
      <c r="J121" s="109" t="s">
        <v>93</v>
      </c>
      <c r="K121" s="109"/>
      <c r="L121" s="109"/>
      <c r="M121" s="109"/>
      <c r="N121" s="134"/>
    </row>
    <row r="122" spans="2:14" x14ac:dyDescent="0.25">
      <c r="B122" s="226" t="s">
        <v>12</v>
      </c>
      <c r="C122" s="227"/>
      <c r="D122" s="261">
        <v>6</v>
      </c>
      <c r="E122" s="261"/>
      <c r="F122" s="261">
        <f>Formulario!G21+Formulario!G23+Formulario!G24</f>
        <v>0</v>
      </c>
      <c r="G122" s="261"/>
      <c r="H122" s="262">
        <f>F122/D122</f>
        <v>0</v>
      </c>
      <c r="I122" s="262"/>
      <c r="J122" s="45">
        <f>1-H122</f>
        <v>1</v>
      </c>
      <c r="K122" s="109"/>
      <c r="L122" s="109"/>
      <c r="M122" s="109"/>
      <c r="N122" s="134"/>
    </row>
    <row r="123" spans="2:14" x14ac:dyDescent="0.25">
      <c r="B123" s="226" t="s">
        <v>16</v>
      </c>
      <c r="C123" s="227"/>
      <c r="D123" s="261">
        <v>12</v>
      </c>
      <c r="E123" s="261"/>
      <c r="F123" s="261">
        <f>Formulario!G37+Formulario!G38+Formulario!G40+Formulario!G41+Formulario!G43+Formulario!G45</f>
        <v>0</v>
      </c>
      <c r="G123" s="261"/>
      <c r="H123" s="262">
        <f>F123/D123</f>
        <v>0</v>
      </c>
      <c r="I123" s="262"/>
      <c r="J123" s="45">
        <f>1-H123</f>
        <v>1</v>
      </c>
      <c r="K123" s="109"/>
      <c r="L123" s="109"/>
      <c r="M123" s="109"/>
      <c r="N123" s="134"/>
    </row>
    <row r="124" spans="2:14" x14ac:dyDescent="0.25">
      <c r="B124" s="226" t="s">
        <v>202</v>
      </c>
      <c r="C124" s="227"/>
      <c r="D124" s="261">
        <v>2</v>
      </c>
      <c r="E124" s="261"/>
      <c r="F124" s="261">
        <f>Formulario!G56</f>
        <v>0</v>
      </c>
      <c r="G124" s="261"/>
      <c r="H124" s="262">
        <f>F124/D124</f>
        <v>0</v>
      </c>
      <c r="I124" s="262"/>
      <c r="J124" s="45">
        <f>1-H124</f>
        <v>1</v>
      </c>
      <c r="K124" s="109"/>
      <c r="L124" s="109"/>
      <c r="M124" s="109"/>
      <c r="N124" s="134"/>
    </row>
    <row r="125" spans="2:14" x14ac:dyDescent="0.25">
      <c r="B125" s="226"/>
      <c r="C125" s="227"/>
      <c r="D125" s="261"/>
      <c r="E125" s="261"/>
      <c r="F125" s="261"/>
      <c r="G125" s="261"/>
      <c r="H125" s="109"/>
      <c r="I125" s="109"/>
      <c r="J125" s="109"/>
      <c r="K125" s="109"/>
      <c r="L125" s="109"/>
      <c r="M125" s="109"/>
      <c r="N125" s="134"/>
    </row>
    <row r="126" spans="2:14" x14ac:dyDescent="0.25">
      <c r="B126" s="226"/>
      <c r="C126" s="227"/>
      <c r="D126" s="261"/>
      <c r="E126" s="261"/>
      <c r="F126" s="261"/>
      <c r="G126" s="261"/>
      <c r="H126" s="109"/>
      <c r="I126" s="109"/>
      <c r="J126" s="109"/>
      <c r="K126" s="109"/>
      <c r="L126" s="109"/>
      <c r="M126" s="109"/>
      <c r="N126" s="134"/>
    </row>
    <row r="127" spans="2:14" x14ac:dyDescent="0.25">
      <c r="B127" s="226"/>
      <c r="C127" s="227"/>
      <c r="D127" s="261"/>
      <c r="E127" s="261"/>
      <c r="F127" s="261"/>
      <c r="G127" s="261"/>
      <c r="H127" s="109"/>
      <c r="I127" s="109"/>
      <c r="J127" s="109"/>
      <c r="K127" s="109"/>
      <c r="L127" s="109"/>
      <c r="M127" s="109"/>
      <c r="N127" s="134"/>
    </row>
    <row r="128" spans="2:14" x14ac:dyDescent="0.25">
      <c r="B128" s="226"/>
      <c r="C128" s="227"/>
      <c r="D128" s="261"/>
      <c r="E128" s="261"/>
      <c r="F128" s="261"/>
      <c r="G128" s="261"/>
      <c r="H128" s="109"/>
      <c r="I128" s="109"/>
      <c r="J128" s="109"/>
      <c r="K128" s="109"/>
      <c r="L128" s="109"/>
      <c r="M128" s="109"/>
      <c r="N128" s="134"/>
    </row>
    <row r="129" spans="2:14" x14ac:dyDescent="0.25">
      <c r="B129" s="129"/>
      <c r="C129" s="130"/>
      <c r="D129" s="131"/>
      <c r="E129" s="131"/>
      <c r="F129" s="131"/>
      <c r="G129" s="131"/>
      <c r="H129" s="109"/>
      <c r="I129" s="109"/>
      <c r="J129" s="109"/>
      <c r="K129" s="109"/>
      <c r="L129" s="109"/>
      <c r="M129" s="109"/>
      <c r="N129" s="134"/>
    </row>
    <row r="130" spans="2:14" ht="14.4" thickBot="1" x14ac:dyDescent="0.3">
      <c r="B130" s="306"/>
      <c r="C130" s="307"/>
      <c r="D130" s="228"/>
      <c r="E130" s="228"/>
      <c r="F130" s="228"/>
      <c r="G130" s="228"/>
      <c r="H130" s="135"/>
      <c r="I130" s="135"/>
      <c r="J130" s="135"/>
      <c r="K130" s="135"/>
      <c r="L130" s="135"/>
      <c r="M130" s="135"/>
      <c r="N130" s="136"/>
    </row>
    <row r="131" spans="2:14" ht="14.4" thickBot="1" x14ac:dyDescent="0.3">
      <c r="B131" s="1"/>
      <c r="C131" s="1"/>
      <c r="D131" s="1"/>
      <c r="E131" s="1"/>
      <c r="F131" s="1"/>
      <c r="G131" s="1"/>
      <c r="H131" s="1"/>
      <c r="I131" s="1"/>
      <c r="J131" s="1"/>
      <c r="K131" s="1"/>
      <c r="L131" s="1"/>
      <c r="M131" s="1"/>
      <c r="N131" s="1"/>
    </row>
    <row r="132" spans="2:14" ht="14.85" customHeight="1" x14ac:dyDescent="0.25">
      <c r="B132" s="214" t="s">
        <v>204</v>
      </c>
      <c r="C132" s="215"/>
      <c r="D132" s="215"/>
      <c r="E132" s="215"/>
      <c r="F132" s="215"/>
      <c r="G132" s="216"/>
      <c r="H132" s="89"/>
      <c r="I132" s="214" t="s">
        <v>205</v>
      </c>
      <c r="J132" s="215"/>
      <c r="K132" s="215"/>
      <c r="L132" s="215"/>
      <c r="M132" s="215"/>
      <c r="N132" s="216"/>
    </row>
    <row r="133" spans="2:14" ht="14.85" customHeight="1" x14ac:dyDescent="0.25">
      <c r="B133" s="326" t="s">
        <v>269</v>
      </c>
      <c r="C133" s="327"/>
      <c r="D133" s="327"/>
      <c r="E133" s="327"/>
      <c r="F133" s="327"/>
      <c r="G133" s="328"/>
      <c r="H133" s="89"/>
      <c r="I133" s="326" t="s">
        <v>269</v>
      </c>
      <c r="J133" s="327"/>
      <c r="K133" s="327"/>
      <c r="L133" s="327"/>
      <c r="M133" s="327"/>
      <c r="N133" s="328"/>
    </row>
    <row r="134" spans="2:14" x14ac:dyDescent="0.25">
      <c r="B134" s="294" t="s">
        <v>187</v>
      </c>
      <c r="C134" s="295"/>
      <c r="D134" s="295"/>
      <c r="E134" s="295"/>
      <c r="F134" s="295"/>
      <c r="G134" s="296"/>
      <c r="H134" s="41"/>
      <c r="I134" s="323" t="s">
        <v>209</v>
      </c>
      <c r="J134" s="324"/>
      <c r="K134" s="324"/>
      <c r="L134" s="324"/>
      <c r="M134" s="324"/>
      <c r="N134" s="325"/>
    </row>
    <row r="135" spans="2:14" x14ac:dyDescent="0.25">
      <c r="B135" s="263" t="s">
        <v>188</v>
      </c>
      <c r="C135" s="145"/>
      <c r="D135" s="145"/>
      <c r="E135" s="145"/>
      <c r="F135" s="145"/>
      <c r="G135" s="264"/>
      <c r="H135" s="83"/>
      <c r="I135" s="263" t="s">
        <v>210</v>
      </c>
      <c r="J135" s="145"/>
      <c r="K135" s="145"/>
      <c r="L135" s="145"/>
      <c r="M135" s="145"/>
      <c r="N135" s="264"/>
    </row>
    <row r="136" spans="2:14" x14ac:dyDescent="0.25">
      <c r="B136" s="263" t="s">
        <v>189</v>
      </c>
      <c r="C136" s="145"/>
      <c r="D136" s="145"/>
      <c r="E136" s="145"/>
      <c r="F136" s="145"/>
      <c r="G136" s="264"/>
      <c r="H136" s="83"/>
      <c r="I136" s="263" t="s">
        <v>270</v>
      </c>
      <c r="J136" s="145"/>
      <c r="K136" s="145"/>
      <c r="L136" s="145"/>
      <c r="M136" s="145"/>
      <c r="N136" s="264"/>
    </row>
    <row r="137" spans="2:14" x14ac:dyDescent="0.25">
      <c r="B137" s="268" t="s">
        <v>185</v>
      </c>
      <c r="C137" s="269"/>
      <c r="D137" s="269"/>
      <c r="E137" s="269"/>
      <c r="F137" s="269"/>
      <c r="G137" s="270"/>
      <c r="H137" s="88"/>
      <c r="I137" s="263" t="s">
        <v>211</v>
      </c>
      <c r="J137" s="145"/>
      <c r="K137" s="145"/>
      <c r="L137" s="145"/>
      <c r="M137" s="145"/>
      <c r="N137" s="264"/>
    </row>
    <row r="138" spans="2:14" x14ac:dyDescent="0.25">
      <c r="B138" s="268" t="s">
        <v>190</v>
      </c>
      <c r="C138" s="269"/>
      <c r="D138" s="269"/>
      <c r="E138" s="269"/>
      <c r="F138" s="269"/>
      <c r="G138" s="270"/>
      <c r="H138" s="88"/>
      <c r="I138" s="263" t="s">
        <v>212</v>
      </c>
      <c r="J138" s="145"/>
      <c r="K138" s="145"/>
      <c r="L138" s="145"/>
      <c r="M138" s="145"/>
      <c r="N138" s="264"/>
    </row>
    <row r="139" spans="2:14" x14ac:dyDescent="0.25">
      <c r="B139" s="271" t="s">
        <v>191</v>
      </c>
      <c r="C139" s="272"/>
      <c r="D139" s="272"/>
      <c r="E139" s="272"/>
      <c r="F139" s="272"/>
      <c r="G139" s="273"/>
      <c r="H139" s="88"/>
      <c r="I139" s="263" t="s">
        <v>213</v>
      </c>
      <c r="J139" s="145"/>
      <c r="K139" s="145"/>
      <c r="L139" s="145"/>
      <c r="M139" s="145"/>
      <c r="N139" s="264"/>
    </row>
    <row r="140" spans="2:14" x14ac:dyDescent="0.25">
      <c r="B140" s="271" t="s">
        <v>192</v>
      </c>
      <c r="C140" s="272"/>
      <c r="D140" s="272"/>
      <c r="E140" s="272"/>
      <c r="F140" s="272"/>
      <c r="G140" s="273"/>
      <c r="H140" s="88"/>
      <c r="I140" s="263" t="s">
        <v>214</v>
      </c>
      <c r="J140" s="145"/>
      <c r="K140" s="145"/>
      <c r="L140" s="145"/>
      <c r="M140" s="145"/>
      <c r="N140" s="264"/>
    </row>
    <row r="141" spans="2:14" x14ac:dyDescent="0.25">
      <c r="B141" s="271" t="s">
        <v>193</v>
      </c>
      <c r="C141" s="272"/>
      <c r="D141" s="272"/>
      <c r="E141" s="272"/>
      <c r="F141" s="272"/>
      <c r="G141" s="273"/>
      <c r="H141" s="88"/>
      <c r="I141" s="263" t="s">
        <v>215</v>
      </c>
      <c r="J141" s="145"/>
      <c r="K141" s="145"/>
      <c r="L141" s="145"/>
      <c r="M141" s="145"/>
      <c r="N141" s="264"/>
    </row>
    <row r="142" spans="2:14" x14ac:dyDescent="0.25">
      <c r="B142" s="271" t="s">
        <v>282</v>
      </c>
      <c r="C142" s="272"/>
      <c r="D142" s="272"/>
      <c r="E142" s="272"/>
      <c r="F142" s="272"/>
      <c r="G142" s="273"/>
      <c r="H142" s="88"/>
      <c r="I142" s="263" t="s">
        <v>216</v>
      </c>
      <c r="J142" s="145"/>
      <c r="K142" s="145"/>
      <c r="L142" s="145"/>
      <c r="M142" s="145"/>
      <c r="N142" s="264"/>
    </row>
    <row r="143" spans="2:14" x14ac:dyDescent="0.25">
      <c r="B143" s="271" t="s">
        <v>283</v>
      </c>
      <c r="C143" s="272"/>
      <c r="D143" s="272"/>
      <c r="E143" s="272"/>
      <c r="F143" s="272"/>
      <c r="G143" s="273"/>
      <c r="H143" s="88"/>
      <c r="I143" s="263" t="s">
        <v>217</v>
      </c>
      <c r="J143" s="145"/>
      <c r="K143" s="145"/>
      <c r="L143" s="145"/>
      <c r="M143" s="145"/>
      <c r="N143" s="264"/>
    </row>
    <row r="144" spans="2:14" x14ac:dyDescent="0.25">
      <c r="B144" s="271" t="s">
        <v>206</v>
      </c>
      <c r="C144" s="272"/>
      <c r="D144" s="272"/>
      <c r="E144" s="272"/>
      <c r="F144" s="272"/>
      <c r="G144" s="273"/>
      <c r="H144" s="88"/>
      <c r="I144" s="263" t="s">
        <v>219</v>
      </c>
      <c r="J144" s="145"/>
      <c r="K144" s="145"/>
      <c r="L144" s="145"/>
      <c r="M144" s="145"/>
      <c r="N144" s="264"/>
    </row>
    <row r="145" spans="2:14" x14ac:dyDescent="0.25">
      <c r="B145" s="271" t="s">
        <v>207</v>
      </c>
      <c r="C145" s="272"/>
      <c r="D145" s="272"/>
      <c r="E145" s="272"/>
      <c r="F145" s="272"/>
      <c r="G145" s="273"/>
      <c r="H145" s="88"/>
      <c r="I145" s="263" t="s">
        <v>218</v>
      </c>
      <c r="J145" s="145"/>
      <c r="K145" s="145"/>
      <c r="L145" s="145"/>
      <c r="M145" s="145"/>
      <c r="N145" s="264"/>
    </row>
    <row r="146" spans="2:14" x14ac:dyDescent="0.25">
      <c r="B146" s="271" t="s">
        <v>208</v>
      </c>
      <c r="C146" s="272"/>
      <c r="D146" s="272"/>
      <c r="E146" s="272"/>
      <c r="F146" s="272"/>
      <c r="G146" s="273"/>
      <c r="H146" s="88"/>
      <c r="I146" s="263" t="s">
        <v>220</v>
      </c>
      <c r="J146" s="145"/>
      <c r="K146" s="145"/>
      <c r="L146" s="145"/>
      <c r="M146" s="145"/>
      <c r="N146" s="264"/>
    </row>
    <row r="147" spans="2:14" ht="14.4" thickBot="1" x14ac:dyDescent="0.3">
      <c r="B147" s="300" t="s">
        <v>221</v>
      </c>
      <c r="C147" s="301"/>
      <c r="D147" s="301"/>
      <c r="E147" s="301"/>
      <c r="F147" s="301"/>
      <c r="G147" s="302"/>
      <c r="H147" s="88"/>
      <c r="I147" s="308" t="s">
        <v>272</v>
      </c>
      <c r="J147" s="309"/>
      <c r="K147" s="309"/>
      <c r="L147" s="309"/>
      <c r="M147" s="309"/>
      <c r="N147" s="310"/>
    </row>
    <row r="148" spans="2:14" ht="14.4" thickBot="1" x14ac:dyDescent="0.3">
      <c r="B148" s="90"/>
      <c r="C148" s="90"/>
      <c r="D148" s="90"/>
      <c r="E148" s="90"/>
      <c r="F148" s="90"/>
      <c r="G148" s="90"/>
      <c r="H148" s="88"/>
      <c r="I148" s="83"/>
      <c r="J148" s="83"/>
      <c r="K148" s="83"/>
      <c r="L148" s="83"/>
      <c r="M148" s="83"/>
      <c r="N148" s="83"/>
    </row>
    <row r="149" spans="2:14" ht="14.4" customHeight="1" x14ac:dyDescent="0.25">
      <c r="B149" s="214" t="s">
        <v>181</v>
      </c>
      <c r="C149" s="215"/>
      <c r="D149" s="215"/>
      <c r="E149" s="215"/>
      <c r="F149" s="215"/>
      <c r="G149" s="215"/>
      <c r="H149" s="215"/>
      <c r="I149" s="215"/>
      <c r="J149" s="215"/>
      <c r="K149" s="215"/>
      <c r="L149" s="215"/>
      <c r="M149" s="215"/>
      <c r="N149" s="216"/>
    </row>
    <row r="150" spans="2:14" ht="14.85" customHeight="1" x14ac:dyDescent="0.25">
      <c r="B150" s="311"/>
      <c r="C150" s="312"/>
      <c r="D150" s="312"/>
      <c r="E150" s="312"/>
      <c r="F150" s="312"/>
      <c r="G150" s="312"/>
      <c r="H150" s="312"/>
      <c r="I150" s="312"/>
      <c r="J150" s="312"/>
      <c r="K150" s="312"/>
      <c r="L150" s="312"/>
      <c r="M150" s="312"/>
      <c r="N150" s="313"/>
    </row>
    <row r="151" spans="2:14" ht="14.85" customHeight="1" x14ac:dyDescent="0.25">
      <c r="B151" s="314"/>
      <c r="C151" s="315"/>
      <c r="D151" s="315"/>
      <c r="E151" s="315"/>
      <c r="F151" s="315"/>
      <c r="G151" s="315"/>
      <c r="H151" s="315"/>
      <c r="I151" s="315"/>
      <c r="J151" s="315"/>
      <c r="K151" s="315"/>
      <c r="L151" s="315"/>
      <c r="M151" s="315"/>
      <c r="N151" s="316"/>
    </row>
    <row r="152" spans="2:14" ht="14.85" customHeight="1" x14ac:dyDescent="0.25">
      <c r="B152" s="314"/>
      <c r="C152" s="315"/>
      <c r="D152" s="315"/>
      <c r="E152" s="315"/>
      <c r="F152" s="315"/>
      <c r="G152" s="315"/>
      <c r="H152" s="315"/>
      <c r="I152" s="315"/>
      <c r="J152" s="315"/>
      <c r="K152" s="315"/>
      <c r="L152" s="315"/>
      <c r="M152" s="315"/>
      <c r="N152" s="316"/>
    </row>
    <row r="153" spans="2:14" ht="14.85" customHeight="1" thickBot="1" x14ac:dyDescent="0.3">
      <c r="B153" s="317"/>
      <c r="C153" s="318"/>
      <c r="D153" s="318"/>
      <c r="E153" s="318"/>
      <c r="F153" s="318"/>
      <c r="G153" s="318"/>
      <c r="H153" s="318"/>
      <c r="I153" s="318"/>
      <c r="J153" s="318"/>
      <c r="K153" s="318"/>
      <c r="L153" s="318"/>
      <c r="M153" s="318"/>
      <c r="N153" s="319"/>
    </row>
    <row r="154" spans="2:14" x14ac:dyDescent="0.25">
      <c r="B154" s="1"/>
      <c r="C154" s="1"/>
      <c r="D154" s="1"/>
      <c r="E154" s="1"/>
      <c r="F154" s="1"/>
      <c r="G154" s="1"/>
      <c r="H154" s="1"/>
      <c r="I154" s="1"/>
      <c r="J154" s="1"/>
      <c r="K154" s="1"/>
      <c r="L154" s="1"/>
      <c r="M154" s="1"/>
      <c r="N154" s="1"/>
    </row>
  </sheetData>
  <sheetProtection selectLockedCells="1"/>
  <mergeCells count="177">
    <mergeCell ref="I147:N147"/>
    <mergeCell ref="B149:N149"/>
    <mergeCell ref="B150:N153"/>
    <mergeCell ref="B109:N109"/>
    <mergeCell ref="B112:N112"/>
    <mergeCell ref="B114:N114"/>
    <mergeCell ref="B141:G141"/>
    <mergeCell ref="B142:G142"/>
    <mergeCell ref="B143:G143"/>
    <mergeCell ref="B145:G145"/>
    <mergeCell ref="B146:G146"/>
    <mergeCell ref="I141:N141"/>
    <mergeCell ref="I142:N142"/>
    <mergeCell ref="I143:N143"/>
    <mergeCell ref="I145:N145"/>
    <mergeCell ref="I146:N146"/>
    <mergeCell ref="B140:G140"/>
    <mergeCell ref="I134:N134"/>
    <mergeCell ref="I135:N135"/>
    <mergeCell ref="I136:N136"/>
    <mergeCell ref="B133:G133"/>
    <mergeCell ref="I133:N133"/>
    <mergeCell ref="B144:G144"/>
    <mergeCell ref="I144:N144"/>
    <mergeCell ref="B147:G147"/>
    <mergeCell ref="I139:N139"/>
    <mergeCell ref="I140:N140"/>
    <mergeCell ref="B135:G135"/>
    <mergeCell ref="B136:G136"/>
    <mergeCell ref="B137:G137"/>
    <mergeCell ref="B138:G138"/>
    <mergeCell ref="B139:G139"/>
    <mergeCell ref="B79:N79"/>
    <mergeCell ref="B87:N87"/>
    <mergeCell ref="B80:N80"/>
    <mergeCell ref="B81:N81"/>
    <mergeCell ref="B83:N83"/>
    <mergeCell ref="B84:N84"/>
    <mergeCell ref="B85:N85"/>
    <mergeCell ref="B130:C130"/>
    <mergeCell ref="D130:E130"/>
    <mergeCell ref="B122:C122"/>
    <mergeCell ref="D122:E122"/>
    <mergeCell ref="F122:G122"/>
    <mergeCell ref="D123:E123"/>
    <mergeCell ref="F123:G123"/>
    <mergeCell ref="B125:C125"/>
    <mergeCell ref="B126:C126"/>
    <mergeCell ref="B77:N77"/>
    <mergeCell ref="B36:N39"/>
    <mergeCell ref="I137:N137"/>
    <mergeCell ref="B95:N95"/>
    <mergeCell ref="B96:N96"/>
    <mergeCell ref="B97:N97"/>
    <mergeCell ref="B44:N44"/>
    <mergeCell ref="G45:H45"/>
    <mergeCell ref="I45:J45"/>
    <mergeCell ref="K45:L45"/>
    <mergeCell ref="M45:N45"/>
    <mergeCell ref="B45:F45"/>
    <mergeCell ref="B46:F46"/>
    <mergeCell ref="B47:F47"/>
    <mergeCell ref="B48:F48"/>
    <mergeCell ref="K46:L46"/>
    <mergeCell ref="M46:N46"/>
    <mergeCell ref="K47:L47"/>
    <mergeCell ref="B90:N90"/>
    <mergeCell ref="B91:N91"/>
    <mergeCell ref="B110:N110"/>
    <mergeCell ref="B99:N99"/>
    <mergeCell ref="B134:G134"/>
    <mergeCell ref="B117:N117"/>
    <mergeCell ref="I138:N138"/>
    <mergeCell ref="B78:N78"/>
    <mergeCell ref="F125:G125"/>
    <mergeCell ref="F126:G126"/>
    <mergeCell ref="F127:G127"/>
    <mergeCell ref="B100:N100"/>
    <mergeCell ref="B101:N101"/>
    <mergeCell ref="B102:N102"/>
    <mergeCell ref="B104:N104"/>
    <mergeCell ref="B105:N105"/>
    <mergeCell ref="B86:N86"/>
    <mergeCell ref="B88:N88"/>
    <mergeCell ref="B103:N103"/>
    <mergeCell ref="B128:C128"/>
    <mergeCell ref="B89:N89"/>
    <mergeCell ref="D128:E128"/>
    <mergeCell ref="B111:N111"/>
    <mergeCell ref="B113:N113"/>
    <mergeCell ref="B115:N115"/>
    <mergeCell ref="B106:N106"/>
    <mergeCell ref="B107:N107"/>
    <mergeCell ref="B108:N108"/>
    <mergeCell ref="B92:N92"/>
    <mergeCell ref="B93:N93"/>
    <mergeCell ref="B119:G119"/>
    <mergeCell ref="B121:C121"/>
    <mergeCell ref="D121:E121"/>
    <mergeCell ref="B120:G120"/>
    <mergeCell ref="B132:G132"/>
    <mergeCell ref="I132:N132"/>
    <mergeCell ref="D125:E125"/>
    <mergeCell ref="D126:E126"/>
    <mergeCell ref="D127:E127"/>
    <mergeCell ref="F128:G128"/>
    <mergeCell ref="B123:C123"/>
    <mergeCell ref="F121:G121"/>
    <mergeCell ref="H121:I121"/>
    <mergeCell ref="H122:I122"/>
    <mergeCell ref="H123:I123"/>
    <mergeCell ref="H124:I124"/>
    <mergeCell ref="B124:C124"/>
    <mergeCell ref="D124:E124"/>
    <mergeCell ref="F124:G124"/>
    <mergeCell ref="B94:N94"/>
    <mergeCell ref="B98:N98"/>
    <mergeCell ref="B127:C127"/>
    <mergeCell ref="F130:G130"/>
    <mergeCell ref="B11:D11"/>
    <mergeCell ref="B7:N7"/>
    <mergeCell ref="F15:M15"/>
    <mergeCell ref="B8:D8"/>
    <mergeCell ref="E8:N8"/>
    <mergeCell ref="F16:M16"/>
    <mergeCell ref="I9:K9"/>
    <mergeCell ref="B9:D9"/>
    <mergeCell ref="L9:N9"/>
    <mergeCell ref="E9:H9"/>
    <mergeCell ref="G52:H52"/>
    <mergeCell ref="I52:J52"/>
    <mergeCell ref="G50:H50"/>
    <mergeCell ref="I50:J50"/>
    <mergeCell ref="B53:F53"/>
    <mergeCell ref="B54:F54"/>
    <mergeCell ref="K51:L51"/>
    <mergeCell ref="M51:N51"/>
    <mergeCell ref="K52:L52"/>
    <mergeCell ref="M52:N52"/>
    <mergeCell ref="E1:J1"/>
    <mergeCell ref="E3:J3"/>
    <mergeCell ref="F12:M12"/>
    <mergeCell ref="F13:M13"/>
    <mergeCell ref="F14:M14"/>
    <mergeCell ref="F11:N11"/>
    <mergeCell ref="E5:J5"/>
    <mergeCell ref="B35:N35"/>
    <mergeCell ref="B52:F52"/>
    <mergeCell ref="M47:N47"/>
    <mergeCell ref="K48:L48"/>
    <mergeCell ref="M48:N48"/>
    <mergeCell ref="G46:H46"/>
    <mergeCell ref="I46:J46"/>
    <mergeCell ref="G47:H47"/>
    <mergeCell ref="I47:J47"/>
    <mergeCell ref="G48:H48"/>
    <mergeCell ref="I48:J48"/>
    <mergeCell ref="B51:F51"/>
    <mergeCell ref="B12:D16"/>
    <mergeCell ref="K49:L49"/>
    <mergeCell ref="M49:N49"/>
    <mergeCell ref="K50:L50"/>
    <mergeCell ref="M50:N50"/>
    <mergeCell ref="B49:F49"/>
    <mergeCell ref="B50:F50"/>
    <mergeCell ref="G53:H53"/>
    <mergeCell ref="I53:J53"/>
    <mergeCell ref="K53:L53"/>
    <mergeCell ref="M53:N53"/>
    <mergeCell ref="G54:H54"/>
    <mergeCell ref="I54:J54"/>
    <mergeCell ref="K54:L54"/>
    <mergeCell ref="M54:N54"/>
    <mergeCell ref="G49:H49"/>
    <mergeCell ref="I49:J49"/>
    <mergeCell ref="G51:H51"/>
    <mergeCell ref="I51:J51"/>
  </mergeCells>
  <phoneticPr fontId="4" type="noConversion"/>
  <conditionalFormatting sqref="B12:D16">
    <cfRule type="containsText" dxfId="27" priority="29" operator="containsText" text="No">
      <formula>NOT(ISERROR(SEARCH("No",B12)))</formula>
    </cfRule>
  </conditionalFormatting>
  <pageMargins left="0.59" right="0.7" top="0.31" bottom="0.28999999999999998" header="0.3" footer="0.3"/>
  <pageSetup paperSize="9" scale="68"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8" id="{8CDD226F-5D4C-48D7-9A9F-6104691A2E85}">
            <xm:f>Formulario!$E$21="No"</xm:f>
            <x14:dxf>
              <fill>
                <patternFill>
                  <bgColor theme="5" tint="0.59996337778862885"/>
                </patternFill>
              </fill>
            </x14:dxf>
          </x14:cfRule>
          <xm:sqref>B134:G134</xm:sqref>
        </x14:conditionalFormatting>
        <x14:conditionalFormatting xmlns:xm="http://schemas.microsoft.com/office/excel/2006/main">
          <x14:cfRule type="expression" priority="26" id="{13CC8A0F-7BF8-420C-BDCD-397ACC05A607}">
            <xm:f>Formulario!$E$37="No"</xm:f>
            <x14:dxf>
              <fill>
                <patternFill>
                  <bgColor theme="5" tint="0.59996337778862885"/>
                </patternFill>
              </fill>
            </x14:dxf>
          </x14:cfRule>
          <xm:sqref>B135:G136</xm:sqref>
        </x14:conditionalFormatting>
        <x14:conditionalFormatting xmlns:xm="http://schemas.microsoft.com/office/excel/2006/main">
          <x14:cfRule type="expression" priority="25" id="{2E177431-E4F3-46CE-83F9-E3CC87D5C656}">
            <xm:f>Formulario!$E$36="No"</xm:f>
            <x14:dxf>
              <fill>
                <patternFill>
                  <bgColor theme="5" tint="0.59996337778862885"/>
                </patternFill>
              </fill>
            </x14:dxf>
          </x14:cfRule>
          <xm:sqref>B137:G137</xm:sqref>
        </x14:conditionalFormatting>
        <x14:conditionalFormatting xmlns:xm="http://schemas.microsoft.com/office/excel/2006/main">
          <x14:cfRule type="expression" priority="24" id="{A67CFBD6-EEC2-40D9-ADCE-243D628B222A}">
            <xm:f>Formulario!$E$43="No"</xm:f>
            <x14:dxf>
              <fill>
                <patternFill>
                  <bgColor theme="5" tint="0.59996337778862885"/>
                </patternFill>
              </fill>
            </x14:dxf>
          </x14:cfRule>
          <xm:sqref>B138:G138</xm:sqref>
        </x14:conditionalFormatting>
        <x14:conditionalFormatting xmlns:xm="http://schemas.microsoft.com/office/excel/2006/main">
          <x14:cfRule type="expression" priority="23" id="{3F377943-8DB6-4703-B36D-4ED1783FDD30}">
            <xm:f>Formulario!$E$50="No"</xm:f>
            <x14:dxf>
              <fill>
                <patternFill>
                  <bgColor theme="5" tint="0.59996337778862885"/>
                </patternFill>
              </fill>
            </x14:dxf>
          </x14:cfRule>
          <xm:sqref>B139:G139</xm:sqref>
        </x14:conditionalFormatting>
        <x14:conditionalFormatting xmlns:xm="http://schemas.microsoft.com/office/excel/2006/main">
          <x14:cfRule type="expression" priority="22" id="{62D97816-44A6-47B0-BFCE-2C7487B331CB}">
            <xm:f>Formulario!$E$97="No"</xm:f>
            <x14:dxf>
              <fill>
                <patternFill>
                  <bgColor theme="5" tint="0.59996337778862885"/>
                </patternFill>
              </fill>
            </x14:dxf>
          </x14:cfRule>
          <xm:sqref>B140:G140</xm:sqref>
        </x14:conditionalFormatting>
        <x14:conditionalFormatting xmlns:xm="http://schemas.microsoft.com/office/excel/2006/main">
          <x14:cfRule type="expression" priority="19" id="{94FD1909-C1AD-4C80-851E-AB110AD5CAA0}">
            <xm:f>Formulario!$E$95="No"</xm:f>
            <x14:dxf>
              <fill>
                <patternFill>
                  <bgColor theme="5" tint="0.59996337778862885"/>
                </patternFill>
              </fill>
            </x14:dxf>
          </x14:cfRule>
          <xm:sqref>B141:G141</xm:sqref>
        </x14:conditionalFormatting>
        <x14:conditionalFormatting xmlns:xm="http://schemas.microsoft.com/office/excel/2006/main">
          <x14:cfRule type="expression" priority="18" id="{65F339D9-D7A3-4AE6-9134-0AA3E0FF2182}">
            <xm:f>Formulario!$E$82="No"</xm:f>
            <x14:dxf>
              <fill>
                <patternFill>
                  <bgColor theme="5" tint="0.59996337778862885"/>
                </patternFill>
              </fill>
            </x14:dxf>
          </x14:cfRule>
          <xm:sqref>B142:G142</xm:sqref>
        </x14:conditionalFormatting>
        <x14:conditionalFormatting xmlns:xm="http://schemas.microsoft.com/office/excel/2006/main">
          <x14:cfRule type="expression" priority="17" id="{E448D4E3-4691-424F-895C-B0A6A49343EE}">
            <xm:f>Formulario!$E$81="No"</xm:f>
            <x14:dxf>
              <fill>
                <patternFill>
                  <bgColor theme="5" tint="0.59996337778862885"/>
                </patternFill>
              </fill>
            </x14:dxf>
          </x14:cfRule>
          <xm:sqref>B143:G143</xm:sqref>
        </x14:conditionalFormatting>
        <x14:conditionalFormatting xmlns:xm="http://schemas.microsoft.com/office/excel/2006/main">
          <x14:cfRule type="expression" priority="16" id="{D35358A7-DCAD-459B-B188-49711B79A123}">
            <xm:f>Formulario!$E$84="No"</xm:f>
            <x14:dxf>
              <fill>
                <patternFill>
                  <bgColor theme="5" tint="0.59996337778862885"/>
                </patternFill>
              </fill>
            </x14:dxf>
          </x14:cfRule>
          <xm:sqref>B144:G144</xm:sqref>
        </x14:conditionalFormatting>
        <x14:conditionalFormatting xmlns:xm="http://schemas.microsoft.com/office/excel/2006/main">
          <x14:cfRule type="expression" priority="21" id="{86F8ACA2-0CF7-4450-9FF2-69474662EADD}">
            <xm:f>Formulario!$E$99="No"</xm:f>
            <x14:dxf>
              <fill>
                <patternFill>
                  <bgColor theme="5" tint="0.59996337778862885"/>
                </patternFill>
              </fill>
            </x14:dxf>
          </x14:cfRule>
          <xm:sqref>B145:G145</xm:sqref>
        </x14:conditionalFormatting>
        <x14:conditionalFormatting xmlns:xm="http://schemas.microsoft.com/office/excel/2006/main">
          <x14:cfRule type="expression" priority="20" id="{ED153E0B-9F29-421F-8CBE-7DF99A6FA18A}">
            <xm:f>Formulario!$E$98="No"</xm:f>
            <x14:dxf>
              <fill>
                <patternFill>
                  <bgColor theme="5" tint="0.59996337778862885"/>
                </patternFill>
              </fill>
            </x14:dxf>
          </x14:cfRule>
          <xm:sqref>B146:G146 B147</xm:sqref>
        </x14:conditionalFormatting>
        <x14:conditionalFormatting xmlns:xm="http://schemas.microsoft.com/office/excel/2006/main">
          <x14:cfRule type="expression" priority="2" id="{900E6358-52E5-4D65-9F12-2F28057B40AF}">
            <xm:f>Formulario!$E$56="No"</xm:f>
            <x14:dxf>
              <fill>
                <patternFill>
                  <bgColor theme="5" tint="0.59996337778862885"/>
                </patternFill>
              </fill>
            </x14:dxf>
          </x14:cfRule>
          <xm:sqref>B147:G147</xm:sqref>
        </x14:conditionalFormatting>
        <x14:conditionalFormatting xmlns:xm="http://schemas.microsoft.com/office/excel/2006/main">
          <x14:cfRule type="expression" priority="15" id="{BAFBB1E3-9DFA-4241-86C6-33B860EB747D}">
            <xm:f>Formulario!$E$24="No"</xm:f>
            <x14:dxf>
              <fill>
                <patternFill>
                  <bgColor theme="5" tint="0.59996337778862885"/>
                </patternFill>
              </fill>
            </x14:dxf>
          </x14:cfRule>
          <xm:sqref>I134:N134</xm:sqref>
        </x14:conditionalFormatting>
        <x14:conditionalFormatting xmlns:xm="http://schemas.microsoft.com/office/excel/2006/main">
          <x14:cfRule type="expression" priority="14" id="{8B062C7F-E849-43D7-B6B7-BEDCA023E048}">
            <xm:f>Formulario!$E$23="No"</xm:f>
            <x14:dxf>
              <fill>
                <patternFill>
                  <bgColor theme="5" tint="0.59996337778862885"/>
                </patternFill>
              </fill>
            </x14:dxf>
          </x14:cfRule>
          <xm:sqref>I135:N135</xm:sqref>
        </x14:conditionalFormatting>
        <x14:conditionalFormatting xmlns:xm="http://schemas.microsoft.com/office/excel/2006/main">
          <x14:cfRule type="expression" priority="13" id="{FDB5ADE6-1D7C-47F1-A3C1-B058E4E0282C}">
            <xm:f>Formulario!$E$27="No"</xm:f>
            <x14:dxf>
              <fill>
                <patternFill>
                  <bgColor theme="5" tint="0.59996337778862885"/>
                </patternFill>
              </fill>
            </x14:dxf>
          </x14:cfRule>
          <xm:sqref>I136:N136</xm:sqref>
        </x14:conditionalFormatting>
        <x14:conditionalFormatting xmlns:xm="http://schemas.microsoft.com/office/excel/2006/main">
          <x14:cfRule type="expression" priority="12" id="{1C846CF2-3390-4AD8-888C-C920F1F88B5E}">
            <xm:f>Formulario!$E$30="No"</xm:f>
            <x14:dxf>
              <fill>
                <patternFill>
                  <bgColor theme="5" tint="0.59996337778862885"/>
                </patternFill>
              </fill>
            </x14:dxf>
          </x14:cfRule>
          <xm:sqref>I137:N137</xm:sqref>
        </x14:conditionalFormatting>
        <x14:conditionalFormatting xmlns:xm="http://schemas.microsoft.com/office/excel/2006/main">
          <x14:cfRule type="expression" priority="11" id="{A90B05A1-88AA-49A8-9379-5A04C3285770}">
            <xm:f>Formulario!$E$35="No"</xm:f>
            <x14:dxf>
              <fill>
                <patternFill>
                  <bgColor theme="5" tint="0.59996337778862885"/>
                </patternFill>
              </fill>
            </x14:dxf>
          </x14:cfRule>
          <xm:sqref>I138:N138</xm:sqref>
        </x14:conditionalFormatting>
        <x14:conditionalFormatting xmlns:xm="http://schemas.microsoft.com/office/excel/2006/main">
          <x14:cfRule type="expression" priority="10" id="{94826673-6CE8-4DAC-8756-28A91B55A029}">
            <xm:f>Formulario!$E$48="No"</xm:f>
            <x14:dxf>
              <fill>
                <patternFill>
                  <bgColor theme="5" tint="0.59996337778862885"/>
                </patternFill>
              </fill>
            </x14:dxf>
          </x14:cfRule>
          <xm:sqref>I139:N139</xm:sqref>
        </x14:conditionalFormatting>
        <x14:conditionalFormatting xmlns:xm="http://schemas.microsoft.com/office/excel/2006/main">
          <x14:cfRule type="expression" priority="9" id="{7DC4AC1E-D2D9-4415-B9C3-C911E48C0310}">
            <xm:f>Formulario!$E$40="No"</xm:f>
            <x14:dxf>
              <fill>
                <patternFill>
                  <bgColor theme="5" tint="0.59996337778862885"/>
                </patternFill>
              </fill>
            </x14:dxf>
          </x14:cfRule>
          <xm:sqref>I140:N140</xm:sqref>
        </x14:conditionalFormatting>
        <x14:conditionalFormatting xmlns:xm="http://schemas.microsoft.com/office/excel/2006/main">
          <x14:cfRule type="expression" priority="8" id="{765C703D-39D7-4611-A901-32EC63CD2190}">
            <xm:f>Formulario!$E$54="No"</xm:f>
            <x14:dxf>
              <fill>
                <patternFill>
                  <bgColor theme="5" tint="0.59996337778862885"/>
                </patternFill>
              </fill>
            </x14:dxf>
          </x14:cfRule>
          <xm:sqref>I141:N141</xm:sqref>
        </x14:conditionalFormatting>
        <x14:conditionalFormatting xmlns:xm="http://schemas.microsoft.com/office/excel/2006/main">
          <x14:cfRule type="expression" priority="7" id="{5CB75069-F026-472B-8921-35989AAA33CC}">
            <xm:f>Formulario!$E$94="No"</xm:f>
            <x14:dxf>
              <fill>
                <patternFill>
                  <bgColor theme="5" tint="0.59996337778862885"/>
                </patternFill>
              </fill>
            </x14:dxf>
          </x14:cfRule>
          <xm:sqref>I142:N142</xm:sqref>
        </x14:conditionalFormatting>
        <x14:conditionalFormatting xmlns:xm="http://schemas.microsoft.com/office/excel/2006/main">
          <x14:cfRule type="expression" priority="6" id="{B031BDAE-951F-4E4D-9959-566674D57C3A}">
            <xm:f>Formulario!$E$29="No"</xm:f>
            <x14:dxf>
              <fill>
                <patternFill>
                  <bgColor theme="5" tint="0.59996337778862885"/>
                </patternFill>
              </fill>
            </x14:dxf>
          </x14:cfRule>
          <xm:sqref>I143:N143</xm:sqref>
        </x14:conditionalFormatting>
        <x14:conditionalFormatting xmlns:xm="http://schemas.microsoft.com/office/excel/2006/main">
          <x14:cfRule type="expression" priority="5" id="{F883A37B-E751-4ED5-9A53-CA0CC3B4F526}">
            <xm:f>Formulario!$E$38="No"</xm:f>
            <x14:dxf>
              <fill>
                <patternFill>
                  <bgColor theme="5" tint="0.59996337778862885"/>
                </patternFill>
              </fill>
            </x14:dxf>
          </x14:cfRule>
          <xm:sqref>I144:N144</xm:sqref>
        </x14:conditionalFormatting>
        <x14:conditionalFormatting xmlns:xm="http://schemas.microsoft.com/office/excel/2006/main">
          <x14:cfRule type="expression" priority="4" id="{84AEABE4-DD1D-4867-A735-6E924D2E7F2A}">
            <xm:f>Formulario!$E$42="No"</xm:f>
            <x14:dxf>
              <fill>
                <patternFill>
                  <bgColor theme="5" tint="0.59996337778862885"/>
                </patternFill>
              </fill>
            </x14:dxf>
          </x14:cfRule>
          <xm:sqref>I145:N145</xm:sqref>
        </x14:conditionalFormatting>
        <x14:conditionalFormatting xmlns:xm="http://schemas.microsoft.com/office/excel/2006/main">
          <x14:cfRule type="expression" priority="3" id="{1FC5E855-9CD6-4A49-B1F8-BE2E63524EF6}">
            <xm:f>Formulario!$E$88="No"</xm:f>
            <x14:dxf>
              <fill>
                <patternFill>
                  <bgColor theme="5" tint="0.59996337778862885"/>
                </patternFill>
              </fill>
            </x14:dxf>
          </x14:cfRule>
          <xm:sqref>I146:N146 I147</xm:sqref>
        </x14:conditionalFormatting>
        <x14:conditionalFormatting xmlns:xm="http://schemas.microsoft.com/office/excel/2006/main">
          <x14:cfRule type="expression" priority="1" id="{A8F499F7-1A19-409E-BB58-A60CD2CFD262}">
            <xm:f>Formulario!$E$46="No"</xm:f>
            <x14:dxf>
              <fill>
                <patternFill>
                  <bgColor theme="5" tint="0.59996337778862885"/>
                </patternFill>
              </fill>
            </x14:dxf>
          </x14:cfRule>
          <xm:sqref>I147:N147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5A7A4-B40A-452C-AFBF-3B8FBE06DB1B}">
  <sheetPr codeName="Sheet2">
    <pageSetUpPr fitToPage="1"/>
  </sheetPr>
  <dimension ref="A1:O108"/>
  <sheetViews>
    <sheetView topLeftCell="A40" zoomScaleNormal="100" workbookViewId="0">
      <selection activeCell="D53" sqref="D53"/>
    </sheetView>
  </sheetViews>
  <sheetFormatPr baseColWidth="10" defaultColWidth="0" defaultRowHeight="13.8" zeroHeight="1" x14ac:dyDescent="0.3"/>
  <cols>
    <col min="1" max="1" width="19" style="7" customWidth="1"/>
    <col min="2" max="2" width="21.44140625" style="16" customWidth="1"/>
    <col min="3" max="3" width="3" style="16" bestFit="1" customWidth="1"/>
    <col min="4" max="4" width="70.44140625" style="7" customWidth="1"/>
    <col min="5" max="5" width="6.6640625" style="7" customWidth="1"/>
    <col min="6" max="6" width="6.109375" style="7" customWidth="1"/>
    <col min="7" max="7" width="6.44140625" style="7" customWidth="1"/>
    <col min="8" max="8" width="15" style="18" customWidth="1"/>
    <col min="9" max="9" width="14.6640625" style="7" customWidth="1"/>
    <col min="10" max="10" width="22.88671875" style="7" customWidth="1"/>
    <col min="11" max="11" width="36.5546875" style="7" customWidth="1"/>
    <col min="12" max="12" width="14.44140625" style="7" customWidth="1"/>
    <col min="13" max="13" width="31.6640625" style="7" customWidth="1"/>
    <col min="14" max="15" width="0" style="7" hidden="1" customWidth="1"/>
    <col min="16" max="16384" width="8.6640625" style="7" hidden="1"/>
  </cols>
  <sheetData>
    <row r="1" spans="1:15" ht="24.6" customHeight="1" x14ac:dyDescent="0.3">
      <c r="A1" s="26"/>
      <c r="B1" s="27"/>
      <c r="C1" s="27"/>
      <c r="D1" s="191" t="s">
        <v>81</v>
      </c>
      <c r="E1" s="191"/>
      <c r="F1" s="191"/>
      <c r="G1" s="191"/>
      <c r="H1" s="191"/>
      <c r="I1" s="191"/>
      <c r="J1" s="28"/>
      <c r="K1" s="29"/>
      <c r="L1" s="24"/>
      <c r="M1" s="2"/>
      <c r="N1" s="2"/>
      <c r="O1" s="2"/>
    </row>
    <row r="2" spans="1:15" x14ac:dyDescent="0.25">
      <c r="A2" s="30"/>
      <c r="B2" s="3"/>
      <c r="C2" s="3"/>
      <c r="D2" s="3"/>
      <c r="E2" s="3"/>
      <c r="F2" s="3"/>
      <c r="G2" s="3"/>
      <c r="H2" s="3"/>
      <c r="I2" s="3"/>
      <c r="J2" s="3"/>
      <c r="K2" s="31"/>
      <c r="L2" s="2"/>
      <c r="M2" s="2"/>
      <c r="N2" s="2"/>
      <c r="O2" s="2"/>
    </row>
    <row r="3" spans="1:15" ht="15.6" x14ac:dyDescent="0.3">
      <c r="A3" s="30"/>
      <c r="B3" s="3"/>
      <c r="C3" s="3"/>
      <c r="D3" s="168" t="s">
        <v>194</v>
      </c>
      <c r="E3" s="168"/>
      <c r="F3" s="168"/>
      <c r="G3" s="168"/>
      <c r="H3" s="168"/>
      <c r="I3" s="168"/>
      <c r="J3" s="21"/>
      <c r="K3" s="32"/>
      <c r="L3" s="22"/>
      <c r="M3" s="2"/>
      <c r="N3" s="2"/>
      <c r="O3" s="2"/>
    </row>
    <row r="4" spans="1:15" x14ac:dyDescent="0.25">
      <c r="A4" s="30"/>
      <c r="B4" s="3"/>
      <c r="C4" s="3"/>
      <c r="D4" s="4"/>
      <c r="E4" s="5"/>
      <c r="F4" s="5"/>
      <c r="G4" s="5"/>
      <c r="H4" s="5"/>
      <c r="I4" s="5"/>
      <c r="J4" s="5"/>
      <c r="K4" s="33"/>
      <c r="L4" s="23"/>
      <c r="M4" s="2"/>
      <c r="N4" s="2"/>
      <c r="O4" s="2"/>
    </row>
    <row r="5" spans="1:15" ht="27.15" customHeight="1" thickBot="1" x14ac:dyDescent="0.3">
      <c r="A5" s="34"/>
      <c r="B5" s="35"/>
      <c r="C5" s="35"/>
      <c r="D5" s="192" t="s">
        <v>60</v>
      </c>
      <c r="E5" s="192"/>
      <c r="F5" s="192"/>
      <c r="G5" s="192"/>
      <c r="H5" s="192"/>
      <c r="I5" s="192"/>
      <c r="J5" s="36"/>
      <c r="K5" s="37"/>
      <c r="L5" s="25"/>
      <c r="M5" s="2"/>
      <c r="N5" s="2"/>
      <c r="O5" s="2"/>
    </row>
    <row r="6" spans="1:15" ht="18.600000000000001" customHeight="1" thickBot="1" x14ac:dyDescent="0.35">
      <c r="A6" s="38"/>
      <c r="B6" s="38"/>
      <c r="C6" s="39"/>
      <c r="D6" s="39"/>
      <c r="E6" s="39"/>
      <c r="F6" s="39"/>
      <c r="G6" s="39"/>
      <c r="H6" s="39"/>
      <c r="I6" s="39"/>
      <c r="J6" s="40"/>
      <c r="K6" s="41"/>
    </row>
    <row r="7" spans="1:15" ht="29.1" customHeight="1" thickBot="1" x14ac:dyDescent="0.35">
      <c r="A7" s="188" t="s">
        <v>63</v>
      </c>
      <c r="B7" s="189"/>
      <c r="C7" s="189"/>
      <c r="D7" s="189"/>
      <c r="E7" s="189"/>
      <c r="F7" s="189"/>
      <c r="G7" s="189"/>
      <c r="H7" s="189"/>
      <c r="I7" s="189"/>
      <c r="J7" s="189"/>
      <c r="K7" s="189"/>
      <c r="L7" s="329" t="s">
        <v>82</v>
      </c>
      <c r="M7" s="330"/>
    </row>
    <row r="8" spans="1:15" ht="18.75" customHeight="1" thickBot="1" x14ac:dyDescent="0.35">
      <c r="A8" s="42"/>
      <c r="B8" s="43"/>
      <c r="C8" s="43"/>
      <c r="D8" s="43"/>
      <c r="E8" s="43"/>
      <c r="F8" s="43"/>
      <c r="G8" s="43"/>
      <c r="H8" s="43"/>
      <c r="I8" s="43"/>
      <c r="J8" s="43"/>
      <c r="K8" s="43"/>
      <c r="L8" s="331"/>
      <c r="M8" s="331"/>
    </row>
    <row r="9" spans="1:15" s="8" customFormat="1" ht="35.4" customHeight="1" x14ac:dyDescent="0.3">
      <c r="A9" s="334" t="s">
        <v>1</v>
      </c>
      <c r="B9" s="336" t="s">
        <v>80</v>
      </c>
      <c r="C9" s="338" t="s">
        <v>2</v>
      </c>
      <c r="D9" s="336" t="s">
        <v>0</v>
      </c>
      <c r="E9" s="336" t="s">
        <v>3</v>
      </c>
      <c r="F9" s="336"/>
      <c r="G9" s="336"/>
      <c r="H9" s="338" t="s">
        <v>6</v>
      </c>
      <c r="I9" s="338" t="s">
        <v>7</v>
      </c>
      <c r="J9" s="338" t="s">
        <v>76</v>
      </c>
      <c r="K9" s="340" t="s">
        <v>162</v>
      </c>
      <c r="L9" s="332" t="s">
        <v>78</v>
      </c>
      <c r="M9" s="332" t="s">
        <v>79</v>
      </c>
    </row>
    <row r="10" spans="1:15" s="8" customFormat="1" ht="14.4" thickBot="1" x14ac:dyDescent="0.35">
      <c r="A10" s="335"/>
      <c r="B10" s="337"/>
      <c r="C10" s="339"/>
      <c r="D10" s="337"/>
      <c r="E10" s="44" t="s">
        <v>4</v>
      </c>
      <c r="F10" s="44" t="s">
        <v>5</v>
      </c>
      <c r="G10" s="44" t="s">
        <v>49</v>
      </c>
      <c r="H10" s="339"/>
      <c r="I10" s="339"/>
      <c r="J10" s="339"/>
      <c r="K10" s="341"/>
      <c r="L10" s="333"/>
      <c r="M10" s="333"/>
    </row>
    <row r="11" spans="1:15" s="8" customFormat="1" ht="41.4" x14ac:dyDescent="0.3">
      <c r="A11" s="342" t="s">
        <v>32</v>
      </c>
      <c r="B11" s="344" t="s">
        <v>45</v>
      </c>
      <c r="C11" s="10">
        <v>1</v>
      </c>
      <c r="D11" s="49" t="s">
        <v>164</v>
      </c>
      <c r="E11" s="110" t="b">
        <v>0</v>
      </c>
      <c r="F11" s="110" t="b">
        <v>1</v>
      </c>
      <c r="G11" s="110" t="b">
        <v>0</v>
      </c>
      <c r="H11" s="9">
        <v>1</v>
      </c>
      <c r="I11" s="11"/>
      <c r="J11" s="111"/>
      <c r="K11" s="116"/>
      <c r="L11" s="117"/>
      <c r="M11" s="117"/>
    </row>
    <row r="12" spans="1:15" s="8" customFormat="1" ht="52.5" customHeight="1" x14ac:dyDescent="0.3">
      <c r="A12" s="342"/>
      <c r="B12" s="345"/>
      <c r="C12" s="13">
        <v>2</v>
      </c>
      <c r="D12" s="14" t="s">
        <v>165</v>
      </c>
      <c r="E12" s="110" t="b">
        <v>0</v>
      </c>
      <c r="F12" s="110" t="b">
        <v>1</v>
      </c>
      <c r="G12" s="110" t="b">
        <v>1</v>
      </c>
      <c r="H12" s="12">
        <v>1</v>
      </c>
      <c r="I12" s="11"/>
      <c r="J12" s="112"/>
      <c r="K12" s="118"/>
      <c r="L12" s="117"/>
      <c r="M12" s="117"/>
    </row>
    <row r="13" spans="1:15" s="8" customFormat="1" ht="54.15" customHeight="1" x14ac:dyDescent="0.3">
      <c r="A13" s="342"/>
      <c r="B13" s="345"/>
      <c r="C13" s="10">
        <v>3</v>
      </c>
      <c r="D13" s="14" t="s">
        <v>166</v>
      </c>
      <c r="E13" s="110" t="b">
        <v>0</v>
      </c>
      <c r="F13" s="110" t="b">
        <v>0</v>
      </c>
      <c r="G13" s="110" t="b">
        <v>0</v>
      </c>
      <c r="H13" s="12">
        <v>1</v>
      </c>
      <c r="I13" s="11"/>
      <c r="J13" s="112"/>
      <c r="K13" s="118"/>
      <c r="L13" s="117"/>
      <c r="M13" s="117"/>
    </row>
    <row r="14" spans="1:15" s="8" customFormat="1" ht="80.400000000000006" customHeight="1" x14ac:dyDescent="0.3">
      <c r="A14" s="342"/>
      <c r="B14" s="346" t="s">
        <v>46</v>
      </c>
      <c r="C14" s="13">
        <v>4</v>
      </c>
      <c r="D14" s="14" t="s">
        <v>174</v>
      </c>
      <c r="E14" s="110" t="b">
        <v>0</v>
      </c>
      <c r="F14" s="110" t="b">
        <v>0</v>
      </c>
      <c r="G14" s="110" t="b">
        <v>0</v>
      </c>
      <c r="H14" s="12">
        <v>1</v>
      </c>
      <c r="I14" s="11"/>
      <c r="J14" s="112"/>
      <c r="K14" s="118"/>
      <c r="L14" s="117"/>
      <c r="M14" s="117"/>
    </row>
    <row r="15" spans="1:15" s="8" customFormat="1" ht="68.849999999999994" customHeight="1" x14ac:dyDescent="0.3">
      <c r="A15" s="342"/>
      <c r="B15" s="347"/>
      <c r="C15" s="10">
        <v>5</v>
      </c>
      <c r="D15" s="14" t="s">
        <v>98</v>
      </c>
      <c r="E15" s="110" t="b">
        <v>0</v>
      </c>
      <c r="F15" s="110" t="b">
        <v>0</v>
      </c>
      <c r="G15" s="110" t="b">
        <v>0</v>
      </c>
      <c r="H15" s="12">
        <v>1</v>
      </c>
      <c r="I15" s="11"/>
      <c r="J15" s="112"/>
      <c r="K15" s="118"/>
      <c r="L15" s="117"/>
      <c r="M15" s="117"/>
    </row>
    <row r="16" spans="1:15" s="8" customFormat="1" ht="50.4" customHeight="1" x14ac:dyDescent="0.3">
      <c r="A16" s="342"/>
      <c r="B16" s="347"/>
      <c r="C16" s="13">
        <v>6</v>
      </c>
      <c r="D16" s="14" t="s">
        <v>64</v>
      </c>
      <c r="E16" s="110" t="b">
        <v>0</v>
      </c>
      <c r="F16" s="110" t="b">
        <v>0</v>
      </c>
      <c r="G16" s="110" t="b">
        <v>0</v>
      </c>
      <c r="H16" s="12">
        <v>1</v>
      </c>
      <c r="I16" s="11"/>
      <c r="J16" s="112"/>
      <c r="K16" s="118"/>
      <c r="L16" s="117"/>
      <c r="M16" s="117"/>
    </row>
    <row r="17" spans="1:13" s="8" customFormat="1" ht="49.5" customHeight="1" x14ac:dyDescent="0.3">
      <c r="A17" s="342"/>
      <c r="B17" s="344"/>
      <c r="C17" s="10">
        <v>7</v>
      </c>
      <c r="D17" s="14" t="s">
        <v>65</v>
      </c>
      <c r="E17" s="110" t="b">
        <v>0</v>
      </c>
      <c r="F17" s="110" t="b">
        <v>0</v>
      </c>
      <c r="G17" s="110" t="b">
        <v>0</v>
      </c>
      <c r="H17" s="12">
        <v>1</v>
      </c>
      <c r="I17" s="11"/>
      <c r="J17" s="112"/>
      <c r="K17" s="118"/>
      <c r="L17" s="117"/>
      <c r="M17" s="117"/>
    </row>
    <row r="18" spans="1:13" s="8" customFormat="1" ht="50.25" customHeight="1" x14ac:dyDescent="0.3">
      <c r="A18" s="342"/>
      <c r="B18" s="346" t="s">
        <v>47</v>
      </c>
      <c r="C18" s="13">
        <v>8</v>
      </c>
      <c r="D18" s="14" t="s">
        <v>99</v>
      </c>
      <c r="E18" s="110" t="b">
        <v>0</v>
      </c>
      <c r="F18" s="110" t="b">
        <v>0</v>
      </c>
      <c r="G18" s="110" t="b">
        <v>0</v>
      </c>
      <c r="H18" s="12">
        <v>1</v>
      </c>
      <c r="I18" s="11"/>
      <c r="J18" s="112"/>
      <c r="K18" s="118"/>
      <c r="L18" s="117"/>
      <c r="M18" s="117"/>
    </row>
    <row r="19" spans="1:13" s="8" customFormat="1" ht="35.1" customHeight="1" x14ac:dyDescent="0.3">
      <c r="A19" s="342"/>
      <c r="B19" s="347"/>
      <c r="C19" s="10">
        <v>9</v>
      </c>
      <c r="D19" s="14" t="s">
        <v>167</v>
      </c>
      <c r="E19" s="110" t="b">
        <v>0</v>
      </c>
      <c r="F19" s="110" t="b">
        <v>0</v>
      </c>
      <c r="G19" s="110" t="b">
        <v>0</v>
      </c>
      <c r="H19" s="12">
        <v>1</v>
      </c>
      <c r="I19" s="11"/>
      <c r="J19" s="112"/>
      <c r="K19" s="118"/>
      <c r="L19" s="117"/>
      <c r="M19" s="117"/>
    </row>
    <row r="20" spans="1:13" s="8" customFormat="1" ht="34.5" customHeight="1" x14ac:dyDescent="0.3">
      <c r="A20" s="343"/>
      <c r="B20" s="344"/>
      <c r="C20" s="13">
        <v>10</v>
      </c>
      <c r="D20" s="14" t="s">
        <v>168</v>
      </c>
      <c r="E20" s="110" t="b">
        <v>0</v>
      </c>
      <c r="F20" s="110" t="b">
        <v>0</v>
      </c>
      <c r="G20" s="110" t="b">
        <v>0</v>
      </c>
      <c r="H20" s="12">
        <v>1</v>
      </c>
      <c r="I20" s="11"/>
      <c r="J20" s="112"/>
      <c r="K20" s="118"/>
      <c r="L20" s="117"/>
      <c r="M20" s="117"/>
    </row>
    <row r="21" spans="1:13" ht="63.6" customHeight="1" x14ac:dyDescent="0.3">
      <c r="A21" s="348" t="s">
        <v>12</v>
      </c>
      <c r="B21" s="345" t="s">
        <v>128</v>
      </c>
      <c r="C21" s="10">
        <v>11</v>
      </c>
      <c r="D21" s="14" t="s">
        <v>100</v>
      </c>
      <c r="E21" s="110" t="b">
        <v>0</v>
      </c>
      <c r="F21" s="110" t="b">
        <v>0</v>
      </c>
      <c r="G21" s="110" t="b">
        <v>0</v>
      </c>
      <c r="H21" s="12">
        <v>1</v>
      </c>
      <c r="I21" s="11"/>
      <c r="J21" s="112"/>
      <c r="K21" s="118"/>
      <c r="L21" s="117"/>
      <c r="M21" s="117"/>
    </row>
    <row r="22" spans="1:13" ht="34.5" customHeight="1" x14ac:dyDescent="0.3">
      <c r="A22" s="348"/>
      <c r="B22" s="345"/>
      <c r="C22" s="13">
        <v>12</v>
      </c>
      <c r="D22" s="14" t="s">
        <v>180</v>
      </c>
      <c r="E22" s="110" t="b">
        <v>0</v>
      </c>
      <c r="F22" s="110" t="b">
        <v>0</v>
      </c>
      <c r="G22" s="110" t="b">
        <v>0</v>
      </c>
      <c r="H22" s="48">
        <v>2</v>
      </c>
      <c r="I22" s="11"/>
      <c r="J22" s="112"/>
      <c r="K22" s="118"/>
      <c r="L22" s="117"/>
      <c r="M22" s="117"/>
    </row>
    <row r="23" spans="1:13" ht="34.65" customHeight="1" x14ac:dyDescent="0.3">
      <c r="A23" s="348"/>
      <c r="B23" s="345"/>
      <c r="C23" s="10">
        <v>13</v>
      </c>
      <c r="D23" s="14" t="s">
        <v>101</v>
      </c>
      <c r="E23" s="110" t="b">
        <v>0</v>
      </c>
      <c r="F23" s="110" t="b">
        <v>0</v>
      </c>
      <c r="G23" s="110" t="b">
        <v>0</v>
      </c>
      <c r="H23" s="12">
        <v>1</v>
      </c>
      <c r="I23" s="11"/>
      <c r="J23" s="112"/>
      <c r="K23" s="118"/>
      <c r="L23" s="117"/>
      <c r="M23" s="117"/>
    </row>
    <row r="24" spans="1:13" ht="63" customHeight="1" x14ac:dyDescent="0.3">
      <c r="A24" s="348"/>
      <c r="B24" s="345" t="s">
        <v>14</v>
      </c>
      <c r="C24" s="13">
        <v>14</v>
      </c>
      <c r="D24" s="14" t="s">
        <v>130</v>
      </c>
      <c r="E24" s="110" t="b">
        <v>0</v>
      </c>
      <c r="F24" s="110" t="b">
        <v>0</v>
      </c>
      <c r="G24" s="110" t="b">
        <v>0</v>
      </c>
      <c r="H24" s="12">
        <v>2</v>
      </c>
      <c r="I24" s="11"/>
      <c r="J24" s="112"/>
      <c r="K24" s="118"/>
      <c r="L24" s="117"/>
      <c r="M24" s="117"/>
    </row>
    <row r="25" spans="1:13" ht="61.35" customHeight="1" x14ac:dyDescent="0.3">
      <c r="A25" s="348"/>
      <c r="B25" s="345"/>
      <c r="C25" s="10">
        <v>15</v>
      </c>
      <c r="D25" s="14" t="s">
        <v>131</v>
      </c>
      <c r="E25" s="110" t="b">
        <v>0</v>
      </c>
      <c r="F25" s="110" t="b">
        <v>0</v>
      </c>
      <c r="G25" s="110" t="b">
        <v>0</v>
      </c>
      <c r="H25" s="12">
        <v>2</v>
      </c>
      <c r="I25" s="11"/>
      <c r="J25" s="112"/>
      <c r="K25" s="118"/>
      <c r="L25" s="117"/>
      <c r="M25" s="117"/>
    </row>
    <row r="26" spans="1:13" ht="77.099999999999994" customHeight="1" x14ac:dyDescent="0.3">
      <c r="A26" s="348"/>
      <c r="B26" s="345"/>
      <c r="C26" s="13">
        <v>16</v>
      </c>
      <c r="D26" s="14" t="s">
        <v>132</v>
      </c>
      <c r="E26" s="110" t="b">
        <v>0</v>
      </c>
      <c r="F26" s="110" t="b">
        <v>0</v>
      </c>
      <c r="G26" s="110" t="b">
        <v>0</v>
      </c>
      <c r="H26" s="12">
        <v>1</v>
      </c>
      <c r="I26" s="11"/>
      <c r="J26" s="112"/>
      <c r="K26" s="118"/>
      <c r="L26" s="117"/>
      <c r="M26" s="117"/>
    </row>
    <row r="27" spans="1:13" ht="34.35" customHeight="1" x14ac:dyDescent="0.3">
      <c r="A27" s="348"/>
      <c r="B27" s="345"/>
      <c r="C27" s="10">
        <v>17</v>
      </c>
      <c r="D27" s="14" t="s">
        <v>102</v>
      </c>
      <c r="E27" s="110" t="b">
        <v>0</v>
      </c>
      <c r="F27" s="110" t="b">
        <v>0</v>
      </c>
      <c r="G27" s="110" t="b">
        <v>0</v>
      </c>
      <c r="H27" s="12">
        <v>1</v>
      </c>
      <c r="I27" s="11"/>
      <c r="J27" s="112"/>
      <c r="K27" s="118"/>
      <c r="L27" s="117"/>
      <c r="M27" s="117"/>
    </row>
    <row r="28" spans="1:13" ht="47.25" customHeight="1" x14ac:dyDescent="0.3">
      <c r="A28" s="348"/>
      <c r="B28" s="345"/>
      <c r="C28" s="13">
        <v>18</v>
      </c>
      <c r="D28" s="14" t="s">
        <v>173</v>
      </c>
      <c r="E28" s="110" t="b">
        <v>0</v>
      </c>
      <c r="F28" s="110" t="b">
        <v>0</v>
      </c>
      <c r="G28" s="110" t="b">
        <v>0</v>
      </c>
      <c r="H28" s="12">
        <v>1</v>
      </c>
      <c r="I28" s="11"/>
      <c r="J28" s="112"/>
      <c r="K28" s="118"/>
      <c r="L28" s="117"/>
      <c r="M28" s="117"/>
    </row>
    <row r="29" spans="1:13" ht="77.099999999999994" customHeight="1" x14ac:dyDescent="0.3">
      <c r="A29" s="348"/>
      <c r="B29" s="345"/>
      <c r="C29" s="10">
        <v>19</v>
      </c>
      <c r="D29" s="14" t="s">
        <v>157</v>
      </c>
      <c r="E29" s="110" t="b">
        <v>0</v>
      </c>
      <c r="F29" s="110" t="b">
        <v>0</v>
      </c>
      <c r="G29" s="110" t="b">
        <v>0</v>
      </c>
      <c r="H29" s="12">
        <v>1</v>
      </c>
      <c r="I29" s="11"/>
      <c r="J29" s="112"/>
      <c r="K29" s="118"/>
      <c r="L29" s="117"/>
      <c r="M29" s="117"/>
    </row>
    <row r="30" spans="1:13" ht="46.65" customHeight="1" x14ac:dyDescent="0.3">
      <c r="A30" s="348"/>
      <c r="B30" s="345"/>
      <c r="C30" s="13">
        <v>20</v>
      </c>
      <c r="D30" s="14" t="s">
        <v>133</v>
      </c>
      <c r="E30" s="110" t="b">
        <v>0</v>
      </c>
      <c r="F30" s="110" t="b">
        <v>0</v>
      </c>
      <c r="G30" s="110" t="b">
        <v>0</v>
      </c>
      <c r="H30" s="12">
        <v>1</v>
      </c>
      <c r="I30" s="11"/>
      <c r="J30" s="112"/>
      <c r="K30" s="118"/>
      <c r="L30" s="117"/>
      <c r="M30" s="117"/>
    </row>
    <row r="31" spans="1:13" ht="33" customHeight="1" x14ac:dyDescent="0.3">
      <c r="A31" s="348"/>
      <c r="B31" s="345" t="s">
        <v>15</v>
      </c>
      <c r="C31" s="10">
        <v>21</v>
      </c>
      <c r="D31" s="14" t="s">
        <v>134</v>
      </c>
      <c r="E31" s="110" t="b">
        <v>0</v>
      </c>
      <c r="F31" s="110" t="b">
        <v>0</v>
      </c>
      <c r="G31" s="110" t="b">
        <v>0</v>
      </c>
      <c r="H31" s="12">
        <v>1</v>
      </c>
      <c r="I31" s="11"/>
      <c r="J31" s="112"/>
      <c r="K31" s="118"/>
      <c r="L31" s="117"/>
      <c r="M31" s="117"/>
    </row>
    <row r="32" spans="1:13" ht="33.75" customHeight="1" x14ac:dyDescent="0.3">
      <c r="A32" s="348"/>
      <c r="B32" s="345"/>
      <c r="C32" s="13">
        <v>22</v>
      </c>
      <c r="D32" s="14" t="s">
        <v>103</v>
      </c>
      <c r="E32" s="110" t="b">
        <v>0</v>
      </c>
      <c r="F32" s="110" t="b">
        <v>0</v>
      </c>
      <c r="G32" s="110" t="b">
        <v>0</v>
      </c>
      <c r="H32" s="12">
        <v>1</v>
      </c>
      <c r="I32" s="11"/>
      <c r="J32" s="112"/>
      <c r="K32" s="118"/>
      <c r="L32" s="117"/>
      <c r="M32" s="117"/>
    </row>
    <row r="33" spans="1:13" ht="77.25" customHeight="1" x14ac:dyDescent="0.3">
      <c r="A33" s="348"/>
      <c r="B33" s="345"/>
      <c r="C33" s="10">
        <v>23</v>
      </c>
      <c r="D33" s="14" t="s">
        <v>135</v>
      </c>
      <c r="E33" s="110" t="b">
        <v>0</v>
      </c>
      <c r="F33" s="110" t="b">
        <v>0</v>
      </c>
      <c r="G33" s="110" t="b">
        <v>0</v>
      </c>
      <c r="H33" s="12">
        <v>1</v>
      </c>
      <c r="I33" s="11"/>
      <c r="J33" s="112"/>
      <c r="K33" s="118"/>
      <c r="L33" s="117"/>
      <c r="M33" s="117"/>
    </row>
    <row r="34" spans="1:13" ht="33.75" customHeight="1" x14ac:dyDescent="0.3">
      <c r="A34" s="348"/>
      <c r="B34" s="345"/>
      <c r="C34" s="13">
        <v>24</v>
      </c>
      <c r="D34" s="14" t="s">
        <v>77</v>
      </c>
      <c r="E34" s="110" t="b">
        <v>0</v>
      </c>
      <c r="F34" s="110" t="b">
        <v>0</v>
      </c>
      <c r="G34" s="110" t="b">
        <v>0</v>
      </c>
      <c r="H34" s="48">
        <v>1</v>
      </c>
      <c r="I34" s="11"/>
      <c r="J34" s="112"/>
      <c r="K34" s="118"/>
      <c r="L34" s="117"/>
      <c r="M34" s="117"/>
    </row>
    <row r="35" spans="1:13" ht="55.2" x14ac:dyDescent="0.3">
      <c r="A35" s="348"/>
      <c r="B35" s="345" t="s">
        <v>17</v>
      </c>
      <c r="C35" s="10">
        <v>25</v>
      </c>
      <c r="D35" s="14" t="s">
        <v>83</v>
      </c>
      <c r="E35" s="110" t="b">
        <v>0</v>
      </c>
      <c r="F35" s="110" t="b">
        <v>0</v>
      </c>
      <c r="G35" s="110" t="b">
        <v>0</v>
      </c>
      <c r="H35" s="12">
        <v>1</v>
      </c>
      <c r="I35" s="11"/>
      <c r="J35" s="112"/>
      <c r="K35" s="118"/>
      <c r="L35" s="117"/>
      <c r="M35" s="117"/>
    </row>
    <row r="36" spans="1:13" ht="49.65" customHeight="1" x14ac:dyDescent="0.3">
      <c r="A36" s="348"/>
      <c r="B36" s="345"/>
      <c r="C36" s="13">
        <v>26</v>
      </c>
      <c r="D36" s="14" t="s">
        <v>136</v>
      </c>
      <c r="E36" s="110" t="b">
        <v>0</v>
      </c>
      <c r="F36" s="110" t="b">
        <v>0</v>
      </c>
      <c r="G36" s="110" t="b">
        <v>0</v>
      </c>
      <c r="H36" s="12">
        <v>1</v>
      </c>
      <c r="I36" s="11"/>
      <c r="J36" s="112"/>
      <c r="K36" s="118"/>
      <c r="L36" s="117"/>
      <c r="M36" s="117"/>
    </row>
    <row r="37" spans="1:13" ht="63.6" customHeight="1" x14ac:dyDescent="0.3">
      <c r="A37" s="348" t="s">
        <v>16</v>
      </c>
      <c r="B37" s="346" t="s">
        <v>129</v>
      </c>
      <c r="C37" s="10">
        <v>27</v>
      </c>
      <c r="D37" s="14" t="s">
        <v>137</v>
      </c>
      <c r="E37" s="110" t="b">
        <v>0</v>
      </c>
      <c r="F37" s="110" t="b">
        <v>0</v>
      </c>
      <c r="G37" s="110" t="b">
        <v>0</v>
      </c>
      <c r="H37" s="12">
        <v>1</v>
      </c>
      <c r="I37" s="11"/>
      <c r="J37" s="112"/>
      <c r="K37" s="118"/>
      <c r="L37" s="117"/>
      <c r="M37" s="117"/>
    </row>
    <row r="38" spans="1:13" ht="35.4" customHeight="1" x14ac:dyDescent="0.3">
      <c r="A38" s="348"/>
      <c r="B38" s="347"/>
      <c r="C38" s="13">
        <v>28</v>
      </c>
      <c r="D38" s="14" t="s">
        <v>104</v>
      </c>
      <c r="E38" s="110" t="b">
        <v>0</v>
      </c>
      <c r="F38" s="110" t="b">
        <v>0</v>
      </c>
      <c r="G38" s="110" t="b">
        <v>0</v>
      </c>
      <c r="H38" s="12">
        <v>2</v>
      </c>
      <c r="I38" s="11"/>
      <c r="J38" s="112"/>
      <c r="K38" s="118"/>
      <c r="L38" s="117"/>
      <c r="M38" s="117"/>
    </row>
    <row r="39" spans="1:13" ht="48" customHeight="1" x14ac:dyDescent="0.3">
      <c r="A39" s="348"/>
      <c r="B39" s="347"/>
      <c r="C39" s="10">
        <v>29</v>
      </c>
      <c r="D39" s="14" t="s">
        <v>158</v>
      </c>
      <c r="E39" s="110" t="b">
        <v>0</v>
      </c>
      <c r="F39" s="110" t="b">
        <v>0</v>
      </c>
      <c r="G39" s="110" t="b">
        <v>0</v>
      </c>
      <c r="H39" s="12">
        <v>2</v>
      </c>
      <c r="I39" s="11"/>
      <c r="J39" s="112"/>
      <c r="K39" s="118"/>
      <c r="L39" s="117"/>
      <c r="M39" s="117"/>
    </row>
    <row r="40" spans="1:13" ht="34.35" customHeight="1" x14ac:dyDescent="0.3">
      <c r="A40" s="348"/>
      <c r="B40" s="344"/>
      <c r="C40" s="13">
        <v>30</v>
      </c>
      <c r="D40" s="14" t="s">
        <v>105</v>
      </c>
      <c r="E40" s="110"/>
      <c r="F40" s="110"/>
      <c r="G40" s="110"/>
      <c r="H40" s="12">
        <v>1</v>
      </c>
      <c r="I40" s="11"/>
      <c r="J40" s="112"/>
      <c r="K40" s="118"/>
      <c r="L40" s="117"/>
      <c r="M40" s="117"/>
    </row>
    <row r="41" spans="1:13" ht="80.25" customHeight="1" x14ac:dyDescent="0.3">
      <c r="A41" s="348"/>
      <c r="B41" s="345" t="s">
        <v>18</v>
      </c>
      <c r="C41" s="10">
        <v>31</v>
      </c>
      <c r="D41" s="14" t="s">
        <v>106</v>
      </c>
      <c r="E41" s="110" t="b">
        <v>0</v>
      </c>
      <c r="F41" s="110" t="b">
        <v>0</v>
      </c>
      <c r="G41" s="110" t="b">
        <v>0</v>
      </c>
      <c r="H41" s="12">
        <v>2</v>
      </c>
      <c r="I41" s="11"/>
      <c r="J41" s="112"/>
      <c r="K41" s="118"/>
      <c r="L41" s="117"/>
      <c r="M41" s="117"/>
    </row>
    <row r="42" spans="1:13" ht="47.85" customHeight="1" x14ac:dyDescent="0.3">
      <c r="A42" s="348"/>
      <c r="B42" s="345"/>
      <c r="C42" s="13">
        <v>32</v>
      </c>
      <c r="D42" s="14" t="s">
        <v>153</v>
      </c>
      <c r="E42" s="110"/>
      <c r="F42" s="110"/>
      <c r="G42" s="110"/>
      <c r="H42" s="12">
        <v>2</v>
      </c>
      <c r="I42" s="11"/>
      <c r="J42" s="112"/>
      <c r="K42" s="118"/>
      <c r="L42" s="117"/>
      <c r="M42" s="117"/>
    </row>
    <row r="43" spans="1:13" ht="33.75" customHeight="1" x14ac:dyDescent="0.3">
      <c r="A43" s="348"/>
      <c r="B43" s="345"/>
      <c r="C43" s="10">
        <v>33</v>
      </c>
      <c r="D43" s="14" t="s">
        <v>107</v>
      </c>
      <c r="E43" s="110" t="b">
        <v>0</v>
      </c>
      <c r="F43" s="110" t="b">
        <v>0</v>
      </c>
      <c r="G43" s="110" t="b">
        <v>0</v>
      </c>
      <c r="H43" s="12">
        <v>1</v>
      </c>
      <c r="I43" s="11"/>
      <c r="J43" s="112"/>
      <c r="K43" s="118"/>
      <c r="L43" s="117"/>
      <c r="M43" s="117"/>
    </row>
    <row r="44" spans="1:13" ht="37.5" customHeight="1" x14ac:dyDescent="0.3">
      <c r="A44" s="348"/>
      <c r="B44" s="345" t="s">
        <v>19</v>
      </c>
      <c r="C44" s="13">
        <v>34</v>
      </c>
      <c r="D44" s="14" t="s">
        <v>154</v>
      </c>
      <c r="E44" s="110" t="b">
        <v>0</v>
      </c>
      <c r="F44" s="110" t="b">
        <v>0</v>
      </c>
      <c r="G44" s="110" t="b">
        <v>0</v>
      </c>
      <c r="H44" s="12">
        <v>2</v>
      </c>
      <c r="I44" s="11"/>
      <c r="J44" s="112"/>
      <c r="K44" s="118"/>
      <c r="L44" s="117"/>
      <c r="M44" s="117"/>
    </row>
    <row r="45" spans="1:13" ht="61.65" customHeight="1" x14ac:dyDescent="0.3">
      <c r="A45" s="348"/>
      <c r="B45" s="345"/>
      <c r="C45" s="10">
        <v>35</v>
      </c>
      <c r="D45" s="14" t="s">
        <v>175</v>
      </c>
      <c r="E45" s="110" t="b">
        <v>0</v>
      </c>
      <c r="F45" s="110" t="b">
        <v>0</v>
      </c>
      <c r="G45" s="110" t="b">
        <v>0</v>
      </c>
      <c r="H45" s="12">
        <v>1</v>
      </c>
      <c r="I45" s="11"/>
      <c r="J45" s="112"/>
      <c r="K45" s="118"/>
      <c r="L45" s="117"/>
      <c r="M45" s="117"/>
    </row>
    <row r="46" spans="1:13" ht="64.5" customHeight="1" x14ac:dyDescent="0.3">
      <c r="A46" s="348"/>
      <c r="B46" s="345"/>
      <c r="C46" s="13">
        <v>36</v>
      </c>
      <c r="D46" s="14" t="s">
        <v>159</v>
      </c>
      <c r="E46" s="110" t="b">
        <v>0</v>
      </c>
      <c r="F46" s="110" t="b">
        <v>0</v>
      </c>
      <c r="G46" s="110" t="b">
        <v>0</v>
      </c>
      <c r="H46" s="12">
        <v>2</v>
      </c>
      <c r="I46" s="11"/>
      <c r="J46" s="112"/>
      <c r="K46" s="118"/>
      <c r="L46" s="117"/>
      <c r="M46" s="117"/>
    </row>
    <row r="47" spans="1:13" ht="50.4" customHeight="1" x14ac:dyDescent="0.3">
      <c r="A47" s="348"/>
      <c r="B47" s="345"/>
      <c r="C47" s="10">
        <v>37</v>
      </c>
      <c r="D47" s="14" t="s">
        <v>138</v>
      </c>
      <c r="E47" s="110" t="b">
        <v>0</v>
      </c>
      <c r="F47" s="110" t="b">
        <v>0</v>
      </c>
      <c r="G47" s="110" t="b">
        <v>0</v>
      </c>
      <c r="H47" s="12">
        <v>1</v>
      </c>
      <c r="I47" s="11"/>
      <c r="J47" s="112"/>
      <c r="K47" s="118"/>
      <c r="L47" s="117"/>
      <c r="M47" s="117"/>
    </row>
    <row r="48" spans="1:13" ht="48.75" customHeight="1" x14ac:dyDescent="0.3">
      <c r="A48" s="348"/>
      <c r="B48" s="345"/>
      <c r="C48" s="13">
        <v>38</v>
      </c>
      <c r="D48" s="14" t="s">
        <v>139</v>
      </c>
      <c r="E48" s="110"/>
      <c r="F48" s="110"/>
      <c r="G48" s="110"/>
      <c r="H48" s="12">
        <v>1</v>
      </c>
      <c r="I48" s="11"/>
      <c r="J48" s="112"/>
      <c r="K48" s="118"/>
      <c r="L48" s="117"/>
      <c r="M48" s="117"/>
    </row>
    <row r="49" spans="1:13" ht="51.75" customHeight="1" x14ac:dyDescent="0.3">
      <c r="A49" s="348"/>
      <c r="B49" s="345"/>
      <c r="C49" s="10">
        <v>39</v>
      </c>
      <c r="D49" s="14" t="s">
        <v>140</v>
      </c>
      <c r="E49" s="110"/>
      <c r="F49" s="110"/>
      <c r="G49" s="110"/>
      <c r="H49" s="12">
        <v>1</v>
      </c>
      <c r="I49" s="11"/>
      <c r="J49" s="112"/>
      <c r="K49" s="118"/>
      <c r="L49" s="117"/>
      <c r="M49" s="117"/>
    </row>
    <row r="50" spans="1:13" ht="51.6" customHeight="1" x14ac:dyDescent="0.3">
      <c r="A50" s="348"/>
      <c r="B50" s="345"/>
      <c r="C50" s="13">
        <v>40</v>
      </c>
      <c r="D50" s="14" t="s">
        <v>141</v>
      </c>
      <c r="E50" s="110" t="b">
        <v>0</v>
      </c>
      <c r="F50" s="110" t="b">
        <v>0</v>
      </c>
      <c r="G50" s="110" t="b">
        <v>0</v>
      </c>
      <c r="H50" s="12">
        <v>1</v>
      </c>
      <c r="I50" s="11"/>
      <c r="J50" s="112"/>
      <c r="K50" s="118"/>
      <c r="L50" s="117"/>
      <c r="M50" s="117"/>
    </row>
    <row r="51" spans="1:13" ht="75.150000000000006" customHeight="1" x14ac:dyDescent="0.3">
      <c r="A51" s="348"/>
      <c r="B51" s="345" t="s">
        <v>20</v>
      </c>
      <c r="C51" s="10">
        <v>41</v>
      </c>
      <c r="D51" s="14" t="s">
        <v>160</v>
      </c>
      <c r="E51" s="110" t="b">
        <v>0</v>
      </c>
      <c r="F51" s="110" t="b">
        <v>0</v>
      </c>
      <c r="G51" s="110" t="b">
        <v>0</v>
      </c>
      <c r="H51" s="12">
        <v>1</v>
      </c>
      <c r="I51" s="11"/>
      <c r="J51" s="112"/>
      <c r="K51" s="118"/>
      <c r="L51" s="117"/>
      <c r="M51" s="117"/>
    </row>
    <row r="52" spans="1:13" ht="51.6" customHeight="1" x14ac:dyDescent="0.3">
      <c r="A52" s="348"/>
      <c r="B52" s="345"/>
      <c r="C52" s="13">
        <v>42</v>
      </c>
      <c r="D52" s="14" t="s">
        <v>142</v>
      </c>
      <c r="E52" s="110" t="b">
        <v>0</v>
      </c>
      <c r="F52" s="110" t="b">
        <v>0</v>
      </c>
      <c r="G52" s="110" t="b">
        <v>0</v>
      </c>
      <c r="H52" s="12">
        <v>1</v>
      </c>
      <c r="I52" s="11"/>
      <c r="J52" s="112"/>
      <c r="K52" s="118"/>
      <c r="L52" s="117"/>
      <c r="M52" s="117"/>
    </row>
    <row r="53" spans="1:13" ht="55.2" x14ac:dyDescent="0.3">
      <c r="A53" s="348"/>
      <c r="B53" s="345" t="s">
        <v>21</v>
      </c>
      <c r="C53" s="10">
        <v>43</v>
      </c>
      <c r="D53" s="14" t="s">
        <v>197</v>
      </c>
      <c r="E53" s="110" t="b">
        <v>0</v>
      </c>
      <c r="F53" s="110" t="b">
        <v>0</v>
      </c>
      <c r="G53" s="110" t="b">
        <v>0</v>
      </c>
      <c r="H53" s="12">
        <v>1</v>
      </c>
      <c r="I53" s="11"/>
      <c r="J53" s="112"/>
      <c r="K53" s="118"/>
      <c r="L53" s="117"/>
      <c r="M53" s="117"/>
    </row>
    <row r="54" spans="1:13" ht="50.25" customHeight="1" x14ac:dyDescent="0.3">
      <c r="A54" s="348"/>
      <c r="B54" s="345"/>
      <c r="C54" s="13">
        <v>44</v>
      </c>
      <c r="D54" s="14" t="s">
        <v>66</v>
      </c>
      <c r="E54" s="110" t="b">
        <v>0</v>
      </c>
      <c r="F54" s="110" t="b">
        <v>0</v>
      </c>
      <c r="G54" s="110" t="b">
        <v>0</v>
      </c>
      <c r="H54" s="12">
        <v>1</v>
      </c>
      <c r="I54" s="11"/>
      <c r="J54" s="112"/>
      <c r="K54" s="118"/>
      <c r="L54" s="117"/>
      <c r="M54" s="117"/>
    </row>
    <row r="55" spans="1:13" ht="48.6" customHeight="1" x14ac:dyDescent="0.3">
      <c r="A55" s="348"/>
      <c r="B55" s="345" t="s">
        <v>22</v>
      </c>
      <c r="C55" s="10">
        <v>45</v>
      </c>
      <c r="D55" s="14" t="s">
        <v>67</v>
      </c>
      <c r="E55" s="110" t="b">
        <v>0</v>
      </c>
      <c r="F55" s="110" t="b">
        <v>0</v>
      </c>
      <c r="G55" s="110" t="b">
        <v>0</v>
      </c>
      <c r="H55" s="12">
        <v>1</v>
      </c>
      <c r="I55" s="11"/>
      <c r="J55" s="112"/>
      <c r="K55" s="118"/>
      <c r="L55" s="117"/>
      <c r="M55" s="117"/>
    </row>
    <row r="56" spans="1:13" ht="47.25" customHeight="1" x14ac:dyDescent="0.3">
      <c r="A56" s="348"/>
      <c r="B56" s="345"/>
      <c r="C56" s="13">
        <v>46</v>
      </c>
      <c r="D56" s="14" t="s">
        <v>143</v>
      </c>
      <c r="E56" s="110" t="b">
        <v>0</v>
      </c>
      <c r="F56" s="110" t="b">
        <v>0</v>
      </c>
      <c r="G56" s="110" t="b">
        <v>0</v>
      </c>
      <c r="H56" s="12">
        <v>1</v>
      </c>
      <c r="I56" s="11"/>
      <c r="J56" s="112"/>
      <c r="K56" s="118"/>
      <c r="L56" s="117"/>
      <c r="M56" s="117"/>
    </row>
    <row r="57" spans="1:13" ht="34.65" customHeight="1" x14ac:dyDescent="0.3">
      <c r="A57" s="348" t="s">
        <v>23</v>
      </c>
      <c r="B57" s="48" t="s">
        <v>24</v>
      </c>
      <c r="C57" s="10">
        <v>47</v>
      </c>
      <c r="D57" s="14" t="s">
        <v>108</v>
      </c>
      <c r="E57" s="110" t="b">
        <v>0</v>
      </c>
      <c r="F57" s="110" t="b">
        <v>0</v>
      </c>
      <c r="G57" s="110" t="b">
        <v>0</v>
      </c>
      <c r="H57" s="12">
        <v>2</v>
      </c>
      <c r="I57" s="11"/>
      <c r="J57" s="112"/>
      <c r="K57" s="118"/>
      <c r="L57" s="117"/>
      <c r="M57" s="117"/>
    </row>
    <row r="58" spans="1:13" ht="55.2" x14ac:dyDescent="0.3">
      <c r="A58" s="348"/>
      <c r="B58" s="346" t="s">
        <v>25</v>
      </c>
      <c r="C58" s="13">
        <v>48</v>
      </c>
      <c r="D58" s="14" t="s">
        <v>68</v>
      </c>
      <c r="E58" s="110" t="b">
        <v>0</v>
      </c>
      <c r="F58" s="110" t="b">
        <v>0</v>
      </c>
      <c r="G58" s="110" t="b">
        <v>0</v>
      </c>
      <c r="H58" s="12">
        <v>1</v>
      </c>
      <c r="I58" s="11"/>
      <c r="J58" s="112"/>
      <c r="K58" s="118"/>
      <c r="L58" s="117"/>
      <c r="M58" s="117"/>
    </row>
    <row r="59" spans="1:13" ht="48.9" customHeight="1" x14ac:dyDescent="0.3">
      <c r="A59" s="348"/>
      <c r="B59" s="347"/>
      <c r="C59" s="10">
        <v>49</v>
      </c>
      <c r="D59" s="14" t="s">
        <v>109</v>
      </c>
      <c r="E59" s="110" t="b">
        <v>0</v>
      </c>
      <c r="F59" s="110" t="b">
        <v>0</v>
      </c>
      <c r="G59" s="110" t="b">
        <v>0</v>
      </c>
      <c r="H59" s="12">
        <v>1</v>
      </c>
      <c r="I59" s="11"/>
      <c r="J59" s="112"/>
      <c r="K59" s="118"/>
      <c r="L59" s="117"/>
      <c r="M59" s="117"/>
    </row>
    <row r="60" spans="1:13" ht="55.2" x14ac:dyDescent="0.3">
      <c r="A60" s="348"/>
      <c r="B60" s="344"/>
      <c r="C60" s="13">
        <v>50</v>
      </c>
      <c r="D60" s="46" t="s">
        <v>144</v>
      </c>
      <c r="E60" s="110" t="b">
        <v>0</v>
      </c>
      <c r="F60" s="110" t="b">
        <v>0</v>
      </c>
      <c r="G60" s="110" t="b">
        <v>0</v>
      </c>
      <c r="H60" s="12">
        <v>1</v>
      </c>
      <c r="I60" s="11"/>
      <c r="J60" s="112"/>
      <c r="K60" s="118"/>
      <c r="L60" s="117"/>
      <c r="M60" s="117"/>
    </row>
    <row r="61" spans="1:13" ht="33" customHeight="1" x14ac:dyDescent="0.3">
      <c r="A61" s="348"/>
      <c r="B61" s="345" t="s">
        <v>50</v>
      </c>
      <c r="C61" s="10">
        <v>51</v>
      </c>
      <c r="D61" s="14" t="s">
        <v>145</v>
      </c>
      <c r="E61" s="110" t="b">
        <v>0</v>
      </c>
      <c r="F61" s="110" t="b">
        <v>0</v>
      </c>
      <c r="G61" s="110" t="b">
        <v>0</v>
      </c>
      <c r="H61" s="12">
        <v>1</v>
      </c>
      <c r="I61" s="11"/>
      <c r="J61" s="112"/>
      <c r="K61" s="118"/>
      <c r="L61" s="117"/>
      <c r="M61" s="117"/>
    </row>
    <row r="62" spans="1:13" ht="46.35" customHeight="1" x14ac:dyDescent="0.3">
      <c r="A62" s="348"/>
      <c r="B62" s="345"/>
      <c r="C62" s="13">
        <v>52</v>
      </c>
      <c r="D62" s="14" t="s">
        <v>110</v>
      </c>
      <c r="E62" s="110" t="b">
        <v>0</v>
      </c>
      <c r="F62" s="110" t="b">
        <v>0</v>
      </c>
      <c r="G62" s="110" t="b">
        <v>0</v>
      </c>
      <c r="H62" s="12">
        <v>1</v>
      </c>
      <c r="I62" s="11"/>
      <c r="J62" s="112"/>
      <c r="K62" s="118"/>
      <c r="L62" s="117"/>
      <c r="M62" s="117"/>
    </row>
    <row r="63" spans="1:13" ht="31.5" customHeight="1" x14ac:dyDescent="0.3">
      <c r="A63" s="348" t="s">
        <v>26</v>
      </c>
      <c r="B63" s="48" t="s">
        <v>27</v>
      </c>
      <c r="C63" s="10">
        <v>53</v>
      </c>
      <c r="D63" s="14" t="s">
        <v>111</v>
      </c>
      <c r="E63" s="110" t="b">
        <v>0</v>
      </c>
      <c r="F63" s="110" t="b">
        <v>0</v>
      </c>
      <c r="G63" s="110" t="b">
        <v>0</v>
      </c>
      <c r="H63" s="12">
        <v>1</v>
      </c>
      <c r="I63" s="11"/>
      <c r="J63" s="112"/>
      <c r="K63" s="118"/>
      <c r="L63" s="117"/>
      <c r="M63" s="117"/>
    </row>
    <row r="64" spans="1:13" ht="48.75" customHeight="1" x14ac:dyDescent="0.3">
      <c r="A64" s="348"/>
      <c r="B64" s="345" t="s">
        <v>28</v>
      </c>
      <c r="C64" s="13">
        <v>54</v>
      </c>
      <c r="D64" s="50" t="s">
        <v>169</v>
      </c>
      <c r="E64" s="110" t="b">
        <v>0</v>
      </c>
      <c r="F64" s="110" t="b">
        <v>0</v>
      </c>
      <c r="G64" s="110" t="b">
        <v>0</v>
      </c>
      <c r="H64" s="12">
        <v>1</v>
      </c>
      <c r="I64" s="11"/>
      <c r="J64" s="112"/>
      <c r="K64" s="118"/>
      <c r="L64" s="117"/>
      <c r="M64" s="117"/>
    </row>
    <row r="65" spans="1:13" ht="47.1" customHeight="1" x14ac:dyDescent="0.3">
      <c r="A65" s="348"/>
      <c r="B65" s="345"/>
      <c r="C65" s="10">
        <v>55</v>
      </c>
      <c r="D65" s="50" t="s">
        <v>170</v>
      </c>
      <c r="E65" s="110" t="b">
        <v>0</v>
      </c>
      <c r="F65" s="110" t="b">
        <v>0</v>
      </c>
      <c r="G65" s="110" t="b">
        <v>0</v>
      </c>
      <c r="H65" s="12">
        <v>1</v>
      </c>
      <c r="I65" s="11"/>
      <c r="J65" s="112"/>
      <c r="K65" s="118"/>
      <c r="L65" s="117"/>
      <c r="M65" s="117"/>
    </row>
    <row r="66" spans="1:13" ht="45.15" customHeight="1" x14ac:dyDescent="0.3">
      <c r="A66" s="348"/>
      <c r="B66" s="345" t="s">
        <v>29</v>
      </c>
      <c r="C66" s="13">
        <v>56</v>
      </c>
      <c r="D66" s="14" t="s">
        <v>112</v>
      </c>
      <c r="E66" s="110" t="b">
        <v>0</v>
      </c>
      <c r="F66" s="110" t="b">
        <v>0</v>
      </c>
      <c r="G66" s="110" t="b">
        <v>0</v>
      </c>
      <c r="H66" s="12">
        <v>1</v>
      </c>
      <c r="I66" s="11"/>
      <c r="J66" s="112"/>
      <c r="K66" s="118"/>
      <c r="L66" s="117"/>
      <c r="M66" s="117"/>
    </row>
    <row r="67" spans="1:13" ht="48.15" customHeight="1" x14ac:dyDescent="0.3">
      <c r="A67" s="348"/>
      <c r="B67" s="345"/>
      <c r="C67" s="10">
        <v>57</v>
      </c>
      <c r="D67" s="14" t="s">
        <v>113</v>
      </c>
      <c r="E67" s="110" t="b">
        <v>0</v>
      </c>
      <c r="F67" s="110" t="b">
        <v>0</v>
      </c>
      <c r="G67" s="110" t="b">
        <v>0</v>
      </c>
      <c r="H67" s="12">
        <v>1</v>
      </c>
      <c r="I67" s="11"/>
      <c r="J67" s="112"/>
      <c r="K67" s="118"/>
      <c r="L67" s="117"/>
      <c r="M67" s="117"/>
    </row>
    <row r="68" spans="1:13" ht="67.650000000000006" customHeight="1" x14ac:dyDescent="0.3">
      <c r="A68" s="348"/>
      <c r="B68" s="345" t="s">
        <v>30</v>
      </c>
      <c r="C68" s="13">
        <v>58</v>
      </c>
      <c r="D68" s="14" t="s">
        <v>69</v>
      </c>
      <c r="E68" s="110" t="b">
        <v>0</v>
      </c>
      <c r="F68" s="110" t="b">
        <v>0</v>
      </c>
      <c r="G68" s="110" t="b">
        <v>0</v>
      </c>
      <c r="H68" s="12">
        <v>1</v>
      </c>
      <c r="I68" s="11"/>
      <c r="J68" s="112"/>
      <c r="K68" s="118"/>
      <c r="L68" s="117"/>
      <c r="M68" s="117"/>
    </row>
    <row r="69" spans="1:13" ht="35.25" customHeight="1" x14ac:dyDescent="0.3">
      <c r="A69" s="348"/>
      <c r="B69" s="345"/>
      <c r="C69" s="10">
        <v>59</v>
      </c>
      <c r="D69" s="14" t="s">
        <v>70</v>
      </c>
      <c r="E69" s="110" t="b">
        <v>0</v>
      </c>
      <c r="F69" s="110" t="b">
        <v>0</v>
      </c>
      <c r="G69" s="110" t="b">
        <v>0</v>
      </c>
      <c r="H69" s="12">
        <v>1</v>
      </c>
      <c r="I69" s="11"/>
      <c r="J69" s="112"/>
      <c r="K69" s="118"/>
      <c r="L69" s="117"/>
      <c r="M69" s="117"/>
    </row>
    <row r="70" spans="1:13" ht="63.6" customHeight="1" x14ac:dyDescent="0.3">
      <c r="A70" s="352" t="s">
        <v>71</v>
      </c>
      <c r="B70" s="353" t="s">
        <v>34</v>
      </c>
      <c r="C70" s="13">
        <v>60</v>
      </c>
      <c r="D70" s="14" t="s">
        <v>114</v>
      </c>
      <c r="E70" s="110" t="b">
        <v>0</v>
      </c>
      <c r="F70" s="110" t="b">
        <v>0</v>
      </c>
      <c r="G70" s="110" t="b">
        <v>0</v>
      </c>
      <c r="H70" s="12">
        <v>1</v>
      </c>
      <c r="I70" s="11"/>
      <c r="J70" s="112"/>
      <c r="K70" s="118"/>
      <c r="L70" s="117"/>
      <c r="M70" s="117"/>
    </row>
    <row r="71" spans="1:13" ht="52.5" customHeight="1" x14ac:dyDescent="0.3">
      <c r="A71" s="342"/>
      <c r="B71" s="353"/>
      <c r="C71" s="10">
        <v>61</v>
      </c>
      <c r="D71" s="14" t="s">
        <v>84</v>
      </c>
      <c r="E71" s="110" t="b">
        <v>0</v>
      </c>
      <c r="F71" s="110" t="b">
        <v>0</v>
      </c>
      <c r="G71" s="110" t="b">
        <v>0</v>
      </c>
      <c r="H71" s="12">
        <v>1</v>
      </c>
      <c r="I71" s="11"/>
      <c r="J71" s="112"/>
      <c r="K71" s="118"/>
      <c r="L71" s="117"/>
      <c r="M71" s="117"/>
    </row>
    <row r="72" spans="1:13" ht="47.25" customHeight="1" x14ac:dyDescent="0.3">
      <c r="A72" s="342"/>
      <c r="B72" s="353"/>
      <c r="C72" s="13">
        <v>62</v>
      </c>
      <c r="D72" s="14" t="s">
        <v>72</v>
      </c>
      <c r="E72" s="110" t="b">
        <v>0</v>
      </c>
      <c r="F72" s="110" t="b">
        <v>0</v>
      </c>
      <c r="G72" s="110" t="b">
        <v>0</v>
      </c>
      <c r="H72" s="12">
        <v>1</v>
      </c>
      <c r="I72" s="11"/>
      <c r="J72" s="112"/>
      <c r="K72" s="118"/>
      <c r="L72" s="117"/>
      <c r="M72" s="117"/>
    </row>
    <row r="73" spans="1:13" ht="51.6" customHeight="1" x14ac:dyDescent="0.3">
      <c r="A73" s="342"/>
      <c r="B73" s="346" t="s">
        <v>35</v>
      </c>
      <c r="C73" s="10">
        <v>63</v>
      </c>
      <c r="D73" s="14" t="s">
        <v>115</v>
      </c>
      <c r="E73" s="110" t="b">
        <v>0</v>
      </c>
      <c r="F73" s="110" t="b">
        <v>0</v>
      </c>
      <c r="G73" s="110" t="b">
        <v>0</v>
      </c>
      <c r="H73" s="12">
        <v>1</v>
      </c>
      <c r="I73" s="11"/>
      <c r="J73" s="112"/>
      <c r="K73" s="118"/>
      <c r="L73" s="117"/>
      <c r="M73" s="117"/>
    </row>
    <row r="74" spans="1:13" ht="34.65" customHeight="1" x14ac:dyDescent="0.3">
      <c r="A74" s="342"/>
      <c r="B74" s="344"/>
      <c r="C74" s="13">
        <v>64</v>
      </c>
      <c r="D74" s="14" t="s">
        <v>116</v>
      </c>
      <c r="E74" s="110" t="b">
        <v>0</v>
      </c>
      <c r="F74" s="110" t="b">
        <v>0</v>
      </c>
      <c r="G74" s="110" t="b">
        <v>0</v>
      </c>
      <c r="H74" s="12">
        <v>1</v>
      </c>
      <c r="I74" s="11"/>
      <c r="J74" s="112"/>
      <c r="K74" s="118"/>
      <c r="L74" s="117"/>
      <c r="M74" s="117"/>
    </row>
    <row r="75" spans="1:13" ht="34.65" customHeight="1" x14ac:dyDescent="0.3">
      <c r="A75" s="342"/>
      <c r="B75" s="345" t="s">
        <v>36</v>
      </c>
      <c r="C75" s="10">
        <v>65</v>
      </c>
      <c r="D75" s="14" t="s">
        <v>171</v>
      </c>
      <c r="E75" s="110" t="b">
        <v>0</v>
      </c>
      <c r="F75" s="110" t="b">
        <v>0</v>
      </c>
      <c r="G75" s="110" t="b">
        <v>0</v>
      </c>
      <c r="H75" s="12">
        <v>1</v>
      </c>
      <c r="I75" s="11"/>
      <c r="J75" s="112"/>
      <c r="K75" s="118"/>
      <c r="L75" s="117"/>
      <c r="M75" s="117"/>
    </row>
    <row r="76" spans="1:13" ht="75" customHeight="1" x14ac:dyDescent="0.3">
      <c r="A76" s="342"/>
      <c r="B76" s="345"/>
      <c r="C76" s="13">
        <v>66</v>
      </c>
      <c r="D76" s="14" t="s">
        <v>146</v>
      </c>
      <c r="E76" s="110" t="b">
        <v>0</v>
      </c>
      <c r="F76" s="110" t="b">
        <v>0</v>
      </c>
      <c r="G76" s="110" t="b">
        <v>0</v>
      </c>
      <c r="H76" s="12">
        <v>1</v>
      </c>
      <c r="I76" s="11"/>
      <c r="J76" s="112"/>
      <c r="K76" s="118"/>
      <c r="L76" s="117"/>
      <c r="M76" s="117"/>
    </row>
    <row r="77" spans="1:13" ht="33.9" customHeight="1" x14ac:dyDescent="0.3">
      <c r="A77" s="342"/>
      <c r="B77" s="345"/>
      <c r="C77" s="10">
        <v>67</v>
      </c>
      <c r="D77" s="14" t="s">
        <v>117</v>
      </c>
      <c r="E77" s="110" t="b">
        <v>0</v>
      </c>
      <c r="F77" s="110" t="b">
        <v>0</v>
      </c>
      <c r="G77" s="110" t="b">
        <v>0</v>
      </c>
      <c r="H77" s="12">
        <v>1</v>
      </c>
      <c r="I77" s="11"/>
      <c r="J77" s="112"/>
      <c r="K77" s="118"/>
      <c r="L77" s="117"/>
      <c r="M77" s="117"/>
    </row>
    <row r="78" spans="1:13" ht="33" customHeight="1" x14ac:dyDescent="0.3">
      <c r="A78" s="342"/>
      <c r="B78" s="346" t="s">
        <v>37</v>
      </c>
      <c r="C78" s="13">
        <v>68</v>
      </c>
      <c r="D78" s="14" t="s">
        <v>73</v>
      </c>
      <c r="E78" s="110" t="b">
        <v>0</v>
      </c>
      <c r="F78" s="110" t="b">
        <v>0</v>
      </c>
      <c r="G78" s="110" t="b">
        <v>0</v>
      </c>
      <c r="H78" s="12">
        <v>1</v>
      </c>
      <c r="I78" s="11"/>
      <c r="J78" s="112"/>
      <c r="K78" s="118"/>
      <c r="L78" s="117"/>
      <c r="M78" s="117"/>
    </row>
    <row r="79" spans="1:13" ht="76.650000000000006" customHeight="1" x14ac:dyDescent="0.3">
      <c r="A79" s="342"/>
      <c r="B79" s="347"/>
      <c r="C79" s="10">
        <v>69</v>
      </c>
      <c r="D79" s="14" t="s">
        <v>118</v>
      </c>
      <c r="E79" s="110" t="b">
        <v>0</v>
      </c>
      <c r="F79" s="110" t="b">
        <v>0</v>
      </c>
      <c r="G79" s="110" t="b">
        <v>0</v>
      </c>
      <c r="H79" s="12">
        <v>1</v>
      </c>
      <c r="I79" s="11"/>
      <c r="J79" s="112"/>
      <c r="K79" s="118"/>
      <c r="L79" s="117"/>
      <c r="M79" s="117"/>
    </row>
    <row r="80" spans="1:13" ht="45.75" customHeight="1" x14ac:dyDescent="0.3">
      <c r="A80" s="342"/>
      <c r="B80" s="347"/>
      <c r="C80" s="13">
        <v>70</v>
      </c>
      <c r="D80" s="14" t="s">
        <v>119</v>
      </c>
      <c r="E80" s="110" t="b">
        <v>0</v>
      </c>
      <c r="F80" s="110" t="b">
        <v>0</v>
      </c>
      <c r="G80" s="110" t="b">
        <v>0</v>
      </c>
      <c r="H80" s="12">
        <v>1</v>
      </c>
      <c r="I80" s="11"/>
      <c r="J80" s="112"/>
      <c r="K80" s="118"/>
      <c r="L80" s="117"/>
      <c r="M80" s="117"/>
    </row>
    <row r="81" spans="1:13" ht="62.4" customHeight="1" x14ac:dyDescent="0.3">
      <c r="A81" s="342"/>
      <c r="B81" s="344"/>
      <c r="C81" s="10">
        <v>71</v>
      </c>
      <c r="D81" s="14" t="s">
        <v>120</v>
      </c>
      <c r="E81" s="110" t="b">
        <v>0</v>
      </c>
      <c r="F81" s="110" t="b">
        <v>0</v>
      </c>
      <c r="G81" s="110" t="b">
        <v>0</v>
      </c>
      <c r="H81" s="12">
        <v>1</v>
      </c>
      <c r="I81" s="11"/>
      <c r="J81" s="112"/>
      <c r="K81" s="118"/>
      <c r="L81" s="117"/>
      <c r="M81" s="117"/>
    </row>
    <row r="82" spans="1:13" ht="51.75" customHeight="1" x14ac:dyDescent="0.3">
      <c r="A82" s="342"/>
      <c r="B82" s="346" t="s">
        <v>38</v>
      </c>
      <c r="C82" s="13">
        <v>72</v>
      </c>
      <c r="D82" s="14" t="s">
        <v>121</v>
      </c>
      <c r="E82" s="110" t="b">
        <v>0</v>
      </c>
      <c r="F82" s="110" t="b">
        <v>0</v>
      </c>
      <c r="G82" s="110" t="b">
        <v>0</v>
      </c>
      <c r="H82" s="12">
        <v>1</v>
      </c>
      <c r="I82" s="11"/>
      <c r="J82" s="112"/>
      <c r="K82" s="118"/>
      <c r="L82" s="117"/>
      <c r="M82" s="117"/>
    </row>
    <row r="83" spans="1:13" ht="64.5" customHeight="1" x14ac:dyDescent="0.3">
      <c r="A83" s="342"/>
      <c r="B83" s="347"/>
      <c r="C83" s="10">
        <v>73</v>
      </c>
      <c r="D83" s="14" t="s">
        <v>122</v>
      </c>
      <c r="E83" s="110" t="b">
        <v>0</v>
      </c>
      <c r="F83" s="110" t="b">
        <v>0</v>
      </c>
      <c r="G83" s="110" t="b">
        <v>0</v>
      </c>
      <c r="H83" s="12">
        <v>1</v>
      </c>
      <c r="I83" s="11"/>
      <c r="J83" s="112"/>
      <c r="K83" s="118"/>
      <c r="L83" s="117"/>
      <c r="M83" s="117"/>
    </row>
    <row r="84" spans="1:13" ht="48.75" customHeight="1" x14ac:dyDescent="0.3">
      <c r="A84" s="342"/>
      <c r="B84" s="347"/>
      <c r="C84" s="13">
        <v>74</v>
      </c>
      <c r="D84" s="14" t="s">
        <v>156</v>
      </c>
      <c r="E84" s="110" t="b">
        <v>0</v>
      </c>
      <c r="F84" s="110" t="b">
        <v>0</v>
      </c>
      <c r="G84" s="110" t="b">
        <v>0</v>
      </c>
      <c r="H84" s="12">
        <v>1</v>
      </c>
      <c r="I84" s="11"/>
      <c r="J84" s="112"/>
      <c r="K84" s="118"/>
      <c r="L84" s="117"/>
      <c r="M84" s="117"/>
    </row>
    <row r="85" spans="1:13" ht="62.25" customHeight="1" x14ac:dyDescent="0.3">
      <c r="A85" s="342"/>
      <c r="B85" s="347"/>
      <c r="C85" s="10">
        <v>75</v>
      </c>
      <c r="D85" s="14" t="s">
        <v>152</v>
      </c>
      <c r="E85" s="110"/>
      <c r="F85" s="110"/>
      <c r="G85" s="110"/>
      <c r="H85" s="12">
        <v>1</v>
      </c>
      <c r="I85" s="11"/>
      <c r="J85" s="112"/>
      <c r="K85" s="118"/>
      <c r="L85" s="117"/>
      <c r="M85" s="117"/>
    </row>
    <row r="86" spans="1:13" ht="47.25" customHeight="1" x14ac:dyDescent="0.3">
      <c r="A86" s="342"/>
      <c r="B86" s="347"/>
      <c r="C86" s="13">
        <v>76</v>
      </c>
      <c r="D86" s="14" t="s">
        <v>123</v>
      </c>
      <c r="E86" s="110" t="b">
        <v>0</v>
      </c>
      <c r="F86" s="110" t="b">
        <v>0</v>
      </c>
      <c r="G86" s="110" t="b">
        <v>0</v>
      </c>
      <c r="H86" s="12">
        <v>1</v>
      </c>
      <c r="I86" s="11"/>
      <c r="J86" s="112"/>
      <c r="K86" s="118"/>
      <c r="L86" s="117"/>
      <c r="M86" s="117"/>
    </row>
    <row r="87" spans="1:13" ht="47.25" customHeight="1" x14ac:dyDescent="0.3">
      <c r="A87" s="343"/>
      <c r="B87" s="344"/>
      <c r="C87" s="10">
        <v>77</v>
      </c>
      <c r="D87" s="14" t="s">
        <v>163</v>
      </c>
      <c r="E87" s="110" t="b">
        <v>0</v>
      </c>
      <c r="F87" s="110" t="b">
        <v>0</v>
      </c>
      <c r="G87" s="110"/>
      <c r="H87" s="12">
        <v>1</v>
      </c>
      <c r="I87" s="11"/>
      <c r="J87" s="112"/>
      <c r="K87" s="118"/>
      <c r="L87" s="117"/>
      <c r="M87" s="117"/>
    </row>
    <row r="88" spans="1:13" ht="34.5" customHeight="1" x14ac:dyDescent="0.3">
      <c r="A88" s="354" t="s">
        <v>33</v>
      </c>
      <c r="B88" s="353" t="s">
        <v>39</v>
      </c>
      <c r="C88" s="13">
        <v>78</v>
      </c>
      <c r="D88" s="14" t="s">
        <v>172</v>
      </c>
      <c r="E88" s="110" t="b">
        <v>0</v>
      </c>
      <c r="F88" s="110" t="b">
        <v>0</v>
      </c>
      <c r="G88" s="110" t="b">
        <v>0</v>
      </c>
      <c r="H88" s="12">
        <v>1</v>
      </c>
      <c r="I88" s="11"/>
      <c r="J88" s="112"/>
      <c r="K88" s="118"/>
      <c r="L88" s="117"/>
      <c r="M88" s="117"/>
    </row>
    <row r="89" spans="1:13" ht="33.9" customHeight="1" x14ac:dyDescent="0.3">
      <c r="A89" s="355"/>
      <c r="B89" s="353"/>
      <c r="C89" s="10">
        <v>79</v>
      </c>
      <c r="D89" s="14" t="s">
        <v>124</v>
      </c>
      <c r="E89" s="110" t="b">
        <v>0</v>
      </c>
      <c r="F89" s="110" t="b">
        <v>0</v>
      </c>
      <c r="G89" s="110" t="b">
        <v>0</v>
      </c>
      <c r="H89" s="12">
        <v>1</v>
      </c>
      <c r="I89" s="11"/>
      <c r="J89" s="112"/>
      <c r="K89" s="118"/>
      <c r="L89" s="117"/>
      <c r="M89" s="117"/>
    </row>
    <row r="90" spans="1:13" ht="34.35" customHeight="1" x14ac:dyDescent="0.3">
      <c r="A90" s="355"/>
      <c r="B90" s="345" t="s">
        <v>41</v>
      </c>
      <c r="C90" s="13">
        <v>80</v>
      </c>
      <c r="D90" s="14" t="s">
        <v>125</v>
      </c>
      <c r="E90" s="110" t="b">
        <v>0</v>
      </c>
      <c r="F90" s="110" t="b">
        <v>0</v>
      </c>
      <c r="G90" s="110" t="b">
        <v>0</v>
      </c>
      <c r="H90" s="12">
        <v>1</v>
      </c>
      <c r="I90" s="11"/>
      <c r="J90" s="112"/>
      <c r="K90" s="118"/>
      <c r="L90" s="117"/>
      <c r="M90" s="117"/>
    </row>
    <row r="91" spans="1:13" ht="34.5" customHeight="1" x14ac:dyDescent="0.3">
      <c r="A91" s="355"/>
      <c r="B91" s="345"/>
      <c r="C91" s="10">
        <v>81</v>
      </c>
      <c r="D91" s="14" t="s">
        <v>147</v>
      </c>
      <c r="E91" s="110" t="b">
        <v>0</v>
      </c>
      <c r="F91" s="110" t="b">
        <v>0</v>
      </c>
      <c r="G91" s="110" t="b">
        <v>0</v>
      </c>
      <c r="H91" s="12">
        <v>1</v>
      </c>
      <c r="I91" s="11"/>
      <c r="J91" s="112"/>
      <c r="K91" s="118"/>
      <c r="L91" s="117"/>
      <c r="M91" s="117"/>
    </row>
    <row r="92" spans="1:13" ht="49.5" customHeight="1" x14ac:dyDescent="0.3">
      <c r="A92" s="356"/>
      <c r="B92" s="345"/>
      <c r="C92" s="13">
        <v>82</v>
      </c>
      <c r="D92" s="14" t="s">
        <v>126</v>
      </c>
      <c r="E92" s="110" t="b">
        <v>0</v>
      </c>
      <c r="F92" s="110" t="b">
        <v>0</v>
      </c>
      <c r="G92" s="110" t="b">
        <v>0</v>
      </c>
      <c r="H92" s="12">
        <v>1</v>
      </c>
      <c r="I92" s="11"/>
      <c r="J92" s="112"/>
      <c r="K92" s="118"/>
      <c r="L92" s="117"/>
      <c r="M92" s="117"/>
    </row>
    <row r="93" spans="1:13" ht="49.35" customHeight="1" x14ac:dyDescent="0.3">
      <c r="A93" s="357" t="s">
        <v>42</v>
      </c>
      <c r="B93" s="345" t="s">
        <v>44</v>
      </c>
      <c r="C93" s="10">
        <v>83</v>
      </c>
      <c r="D93" s="14" t="s">
        <v>148</v>
      </c>
      <c r="E93" s="110" t="b">
        <v>0</v>
      </c>
      <c r="F93" s="110" t="b">
        <v>0</v>
      </c>
      <c r="G93" s="110" t="b">
        <v>0</v>
      </c>
      <c r="H93" s="48">
        <v>1</v>
      </c>
      <c r="I93" s="11"/>
      <c r="J93" s="112"/>
      <c r="K93" s="118"/>
      <c r="L93" s="117"/>
      <c r="M93" s="117"/>
    </row>
    <row r="94" spans="1:13" ht="48.15" customHeight="1" x14ac:dyDescent="0.3">
      <c r="A94" s="357"/>
      <c r="B94" s="345"/>
      <c r="C94" s="13">
        <v>84</v>
      </c>
      <c r="D94" s="14" t="s">
        <v>127</v>
      </c>
      <c r="E94" s="110"/>
      <c r="F94" s="110"/>
      <c r="G94" s="110"/>
      <c r="H94" s="48">
        <v>1</v>
      </c>
      <c r="I94" s="11"/>
      <c r="J94" s="112"/>
      <c r="K94" s="118"/>
      <c r="L94" s="117"/>
      <c r="M94" s="117"/>
    </row>
    <row r="95" spans="1:13" ht="51.6" customHeight="1" x14ac:dyDescent="0.3">
      <c r="A95" s="357"/>
      <c r="B95" s="345"/>
      <c r="C95" s="10">
        <v>85</v>
      </c>
      <c r="D95" s="14" t="s">
        <v>161</v>
      </c>
      <c r="E95" s="110" t="b">
        <v>0</v>
      </c>
      <c r="F95" s="110" t="b">
        <v>0</v>
      </c>
      <c r="G95" s="110" t="b">
        <v>0</v>
      </c>
      <c r="H95" s="48">
        <v>1</v>
      </c>
      <c r="I95" s="11"/>
      <c r="J95" s="112"/>
      <c r="K95" s="118"/>
      <c r="L95" s="117"/>
      <c r="M95" s="117"/>
    </row>
    <row r="96" spans="1:13" ht="90.9" customHeight="1" x14ac:dyDescent="0.3">
      <c r="A96" s="357"/>
      <c r="B96" s="345"/>
      <c r="C96" s="13">
        <v>86</v>
      </c>
      <c r="D96" s="14" t="s">
        <v>74</v>
      </c>
      <c r="E96" s="110" t="b">
        <v>0</v>
      </c>
      <c r="F96" s="110" t="b">
        <v>0</v>
      </c>
      <c r="G96" s="110" t="b">
        <v>0</v>
      </c>
      <c r="H96" s="48">
        <v>1</v>
      </c>
      <c r="I96" s="11"/>
      <c r="J96" s="112"/>
      <c r="K96" s="118"/>
      <c r="L96" s="117"/>
      <c r="M96" s="117"/>
    </row>
    <row r="97" spans="1:13" ht="65.25" customHeight="1" x14ac:dyDescent="0.3">
      <c r="A97" s="357"/>
      <c r="B97" s="345"/>
      <c r="C97" s="10">
        <v>87</v>
      </c>
      <c r="D97" s="14" t="s">
        <v>149</v>
      </c>
      <c r="E97" s="110" t="b">
        <v>0</v>
      </c>
      <c r="F97" s="110" t="b">
        <v>0</v>
      </c>
      <c r="G97" s="110" t="b">
        <v>0</v>
      </c>
      <c r="H97" s="48">
        <v>1</v>
      </c>
      <c r="I97" s="11"/>
      <c r="J97" s="112"/>
      <c r="K97" s="118"/>
      <c r="L97" s="117"/>
      <c r="M97" s="117"/>
    </row>
    <row r="98" spans="1:13" ht="48.15" customHeight="1" x14ac:dyDescent="0.3">
      <c r="A98" s="349" t="s">
        <v>43</v>
      </c>
      <c r="B98" s="346" t="s">
        <v>48</v>
      </c>
      <c r="C98" s="13">
        <v>88</v>
      </c>
      <c r="D98" s="14" t="s">
        <v>184</v>
      </c>
      <c r="E98" s="110" t="b">
        <v>0</v>
      </c>
      <c r="F98" s="110" t="b">
        <v>0</v>
      </c>
      <c r="G98" s="110" t="b">
        <v>0</v>
      </c>
      <c r="H98" s="48">
        <v>1</v>
      </c>
      <c r="I98" s="11"/>
      <c r="J98" s="112"/>
      <c r="K98" s="118"/>
      <c r="L98" s="117"/>
      <c r="M98" s="117"/>
    </row>
    <row r="99" spans="1:13" ht="33.15" customHeight="1" x14ac:dyDescent="0.3">
      <c r="A99" s="350"/>
      <c r="B99" s="347"/>
      <c r="C99" s="10">
        <v>89</v>
      </c>
      <c r="D99" s="14" t="s">
        <v>150</v>
      </c>
      <c r="E99" s="110" t="b">
        <v>0</v>
      </c>
      <c r="F99" s="110" t="b">
        <v>0</v>
      </c>
      <c r="G99" s="110" t="b">
        <v>0</v>
      </c>
      <c r="H99" s="48">
        <v>1</v>
      </c>
      <c r="I99" s="11"/>
      <c r="J99" s="112"/>
      <c r="K99" s="118"/>
      <c r="L99" s="117"/>
      <c r="M99" s="117"/>
    </row>
    <row r="100" spans="1:13" ht="33.75" customHeight="1" x14ac:dyDescent="0.3">
      <c r="A100" s="351"/>
      <c r="B100" s="344"/>
      <c r="C100" s="13">
        <v>90</v>
      </c>
      <c r="D100" s="14" t="s">
        <v>151</v>
      </c>
      <c r="E100" s="110" t="b">
        <v>0</v>
      </c>
      <c r="F100" s="110" t="b">
        <v>0</v>
      </c>
      <c r="G100" s="110" t="b">
        <v>0</v>
      </c>
      <c r="H100" s="13">
        <v>1</v>
      </c>
      <c r="I100" s="119"/>
      <c r="J100" s="117"/>
      <c r="K100" s="120"/>
      <c r="L100" s="117"/>
      <c r="M100" s="117"/>
    </row>
    <row r="101" spans="1:13" hidden="1" x14ac:dyDescent="0.3">
      <c r="B101" s="15"/>
    </row>
    <row r="102" spans="1:13" hidden="1" x14ac:dyDescent="0.3">
      <c r="B102" s="19"/>
    </row>
    <row r="103" spans="1:13" hidden="1" x14ac:dyDescent="0.3">
      <c r="B103" s="20"/>
    </row>
    <row r="104" spans="1:13" hidden="1" x14ac:dyDescent="0.3">
      <c r="B104" s="20"/>
    </row>
    <row r="105" spans="1:13" hidden="1" x14ac:dyDescent="0.3">
      <c r="B105" s="20"/>
    </row>
    <row r="106" spans="1:13" hidden="1" x14ac:dyDescent="0.3">
      <c r="B106" s="20"/>
    </row>
    <row r="107" spans="1:13" hidden="1" x14ac:dyDescent="0.3">
      <c r="B107" s="20"/>
    </row>
    <row r="108" spans="1:13" hidden="1" x14ac:dyDescent="0.3">
      <c r="B108" s="20"/>
    </row>
  </sheetData>
  <mergeCells count="53">
    <mergeCell ref="A98:A100"/>
    <mergeCell ref="B98:B100"/>
    <mergeCell ref="A70:A87"/>
    <mergeCell ref="B70:B72"/>
    <mergeCell ref="B73:B74"/>
    <mergeCell ref="B75:B77"/>
    <mergeCell ref="B78:B81"/>
    <mergeCell ref="B82:B87"/>
    <mergeCell ref="A88:A92"/>
    <mergeCell ref="B88:B89"/>
    <mergeCell ref="B90:B92"/>
    <mergeCell ref="A93:A97"/>
    <mergeCell ref="B93:B97"/>
    <mergeCell ref="A37:A56"/>
    <mergeCell ref="B41:B43"/>
    <mergeCell ref="B44:B50"/>
    <mergeCell ref="B51:B52"/>
    <mergeCell ref="B53:B54"/>
    <mergeCell ref="B55:B56"/>
    <mergeCell ref="B37:B40"/>
    <mergeCell ref="A21:A36"/>
    <mergeCell ref="B21:B23"/>
    <mergeCell ref="B24:B30"/>
    <mergeCell ref="B31:B34"/>
    <mergeCell ref="B35:B36"/>
    <mergeCell ref="B64:B65"/>
    <mergeCell ref="B61:B62"/>
    <mergeCell ref="A63:A69"/>
    <mergeCell ref="B66:B67"/>
    <mergeCell ref="B68:B69"/>
    <mergeCell ref="A57:A62"/>
    <mergeCell ref="B58:B60"/>
    <mergeCell ref="K9:K10"/>
    <mergeCell ref="A11:A20"/>
    <mergeCell ref="B11:B13"/>
    <mergeCell ref="B14:B17"/>
    <mergeCell ref="B18:B20"/>
    <mergeCell ref="L7:M7"/>
    <mergeCell ref="L8:M8"/>
    <mergeCell ref="L9:L10"/>
    <mergeCell ref="M9:M10"/>
    <mergeCell ref="D1:I1"/>
    <mergeCell ref="D3:I3"/>
    <mergeCell ref="D5:I5"/>
    <mergeCell ref="A7:K7"/>
    <mergeCell ref="A9:A10"/>
    <mergeCell ref="B9:B10"/>
    <mergeCell ref="C9:C10"/>
    <mergeCell ref="D9:D10"/>
    <mergeCell ref="E9:G9"/>
    <mergeCell ref="H9:H10"/>
    <mergeCell ref="I9:I10"/>
    <mergeCell ref="J9:J10"/>
  </mergeCells>
  <pageMargins left="0.25" right="0.25" top="0.25" bottom="0.25" header="0" footer="0"/>
  <pageSetup paperSize="9" scale="5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Portada</vt:lpstr>
      <vt:lpstr>Formulario</vt:lpstr>
      <vt:lpstr>Resultados</vt:lpstr>
      <vt:lpstr>Para impresión y validación</vt:lpstr>
      <vt:lpstr>'Para impresión y validación'!Títulos_a_imprimir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Gisell Alban</dc:creator>
  <cp:lastModifiedBy>ed</cp:lastModifiedBy>
  <cp:lastPrinted>2023-12-12T17:19:19Z</cp:lastPrinted>
  <dcterms:created xsi:type="dcterms:W3CDTF">2015-06-05T18:17:20Z</dcterms:created>
  <dcterms:modified xsi:type="dcterms:W3CDTF">2024-10-23T22:09:45Z</dcterms:modified>
</cp:coreProperties>
</file>